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570" windowWidth="27495" windowHeight="11700"/>
  </bookViews>
  <sheets>
    <sheet name="Orçamento Sintético - 17 CASAS" sheetId="2" r:id="rId1"/>
  </sheets>
  <calcPr calcId="145621" fullPrecision="0"/>
</workbook>
</file>

<file path=xl/calcChain.xml><?xml version="1.0" encoding="utf-8"?>
<calcChain xmlns="http://schemas.openxmlformats.org/spreadsheetml/2006/main">
  <c r="H104" i="2" l="1"/>
  <c r="I104" i="2" s="1"/>
  <c r="H102" i="2"/>
  <c r="I102" i="2" s="1"/>
  <c r="H101" i="2"/>
  <c r="I101" i="2" s="1"/>
  <c r="I99" i="2"/>
  <c r="H99" i="2"/>
  <c r="H98" i="2"/>
  <c r="I98" i="2" s="1"/>
  <c r="H97" i="2"/>
  <c r="I97" i="2" s="1"/>
  <c r="I96" i="2"/>
  <c r="I95" i="2" s="1"/>
  <c r="H96" i="2"/>
  <c r="H94" i="2"/>
  <c r="I94" i="2" s="1"/>
  <c r="H93" i="2"/>
  <c r="I93" i="2" s="1"/>
  <c r="H92" i="2"/>
  <c r="I92" i="2" s="1"/>
  <c r="H91" i="2"/>
  <c r="I91" i="2" s="1"/>
  <c r="I90" i="2"/>
  <c r="H90" i="2"/>
  <c r="I89" i="2"/>
  <c r="H89" i="2"/>
  <c r="I88" i="2"/>
  <c r="H88" i="2"/>
  <c r="I86" i="2"/>
  <c r="H86" i="2"/>
  <c r="I85" i="2"/>
  <c r="H85" i="2"/>
  <c r="H84" i="2"/>
  <c r="I84" i="2" s="1"/>
  <c r="H83" i="2"/>
  <c r="I83" i="2" s="1"/>
  <c r="H81" i="2"/>
  <c r="I81" i="2" s="1"/>
  <c r="I80" i="2"/>
  <c r="H80" i="2"/>
  <c r="I79" i="2"/>
  <c r="H79" i="2"/>
  <c r="I78" i="2"/>
  <c r="H78" i="2"/>
  <c r="H77" i="2"/>
  <c r="I77" i="2" s="1"/>
  <c r="H76" i="2"/>
  <c r="I76" i="2" s="1"/>
  <c r="H75" i="2"/>
  <c r="I75" i="2" s="1"/>
  <c r="H74" i="2"/>
  <c r="I74" i="2" s="1"/>
  <c r="H73" i="2"/>
  <c r="I73" i="2" s="1"/>
  <c r="I72" i="2"/>
  <c r="H72" i="2"/>
  <c r="I71" i="2"/>
  <c r="H71" i="2"/>
  <c r="H70" i="2"/>
  <c r="I70" i="2" s="1"/>
  <c r="H69" i="2"/>
  <c r="I69" i="2" s="1"/>
  <c r="H67" i="2"/>
  <c r="I67" i="2" s="1"/>
  <c r="H66" i="2"/>
  <c r="I66" i="2" s="1"/>
  <c r="I65" i="2"/>
  <c r="H65" i="2"/>
  <c r="I64" i="2"/>
  <c r="H64" i="2"/>
  <c r="H63" i="2"/>
  <c r="I63" i="2" s="1"/>
  <c r="H62" i="2"/>
  <c r="I62" i="2" s="1"/>
  <c r="H60" i="2"/>
  <c r="I60" i="2" s="1"/>
  <c r="H59" i="2"/>
  <c r="I59" i="2" s="1"/>
  <c r="I58" i="2"/>
  <c r="H58" i="2"/>
  <c r="I57" i="2"/>
  <c r="H57" i="2"/>
  <c r="H56" i="2"/>
  <c r="I56" i="2" s="1"/>
  <c r="H55" i="2"/>
  <c r="I55" i="2" s="1"/>
  <c r="I54" i="2"/>
  <c r="H54" i="2"/>
  <c r="I53" i="2"/>
  <c r="H53" i="2"/>
  <c r="H52" i="2"/>
  <c r="I52" i="2" s="1"/>
  <c r="H50" i="2"/>
  <c r="I50" i="2" s="1"/>
  <c r="H49" i="2"/>
  <c r="I49" i="2" s="1"/>
  <c r="H48" i="2"/>
  <c r="I48" i="2" s="1"/>
  <c r="H47" i="2"/>
  <c r="I47" i="2" s="1"/>
  <c r="H46" i="2"/>
  <c r="I46" i="2" s="1"/>
  <c r="H45" i="2"/>
  <c r="I45" i="2" s="1"/>
  <c r="H44" i="2"/>
  <c r="I44" i="2" s="1"/>
  <c r="H41" i="2"/>
  <c r="I41" i="2" s="1"/>
  <c r="H40" i="2"/>
  <c r="I40" i="2" s="1"/>
  <c r="H39" i="2"/>
  <c r="I39" i="2" s="1"/>
  <c r="H38" i="2"/>
  <c r="I38" i="2" s="1"/>
  <c r="H37" i="2"/>
  <c r="I37" i="2" s="1"/>
  <c r="H36" i="2"/>
  <c r="I36" i="2" s="1"/>
  <c r="H35" i="2"/>
  <c r="I35" i="2" s="1"/>
  <c r="H34" i="2"/>
  <c r="I34" i="2" s="1"/>
  <c r="H33" i="2"/>
  <c r="I33" i="2" s="1"/>
  <c r="H32" i="2"/>
  <c r="I32" i="2" s="1"/>
  <c r="H31" i="2"/>
  <c r="I31" i="2" s="1"/>
  <c r="I29" i="2"/>
  <c r="I28" i="2" s="1"/>
  <c r="H29" i="2"/>
  <c r="I27" i="2"/>
  <c r="H27" i="2"/>
  <c r="I26" i="2"/>
  <c r="H26" i="2"/>
  <c r="H25" i="2"/>
  <c r="I25" i="2" s="1"/>
  <c r="H24" i="2"/>
  <c r="I24" i="2" s="1"/>
  <c r="I23" i="2"/>
  <c r="H23" i="2"/>
  <c r="I22" i="2"/>
  <c r="H22" i="2"/>
  <c r="H21" i="2"/>
  <c r="I21" i="2" s="1"/>
  <c r="H20" i="2"/>
  <c r="I20" i="2" s="1"/>
  <c r="H18" i="2"/>
  <c r="I18" i="2" s="1"/>
  <c r="H17" i="2"/>
  <c r="I17" i="2" s="1"/>
  <c r="I16" i="2"/>
  <c r="H16" i="2"/>
  <c r="I15" i="2"/>
  <c r="H15" i="2"/>
  <c r="H14" i="2"/>
  <c r="I14" i="2" s="1"/>
  <c r="H12" i="2"/>
  <c r="I12" i="2" s="1"/>
  <c r="H11" i="2"/>
  <c r="I11" i="2" s="1"/>
  <c r="H10" i="2"/>
  <c r="I10" i="2" s="1"/>
  <c r="H9" i="2"/>
  <c r="I9" i="2" s="1"/>
  <c r="H8" i="2"/>
  <c r="I8" i="2" s="1"/>
  <c r="H7" i="2"/>
  <c r="I7" i="2" s="1"/>
  <c r="I43" i="2" l="1"/>
  <c r="I19" i="2"/>
  <c r="I13" i="2"/>
  <c r="I51" i="2"/>
  <c r="I103" i="2"/>
  <c r="I87" i="2"/>
  <c r="I100" i="2"/>
  <c r="I82" i="2"/>
  <c r="I6" i="2"/>
  <c r="I30" i="2"/>
  <c r="I61" i="2"/>
  <c r="I68" i="2"/>
  <c r="I42" i="2" l="1"/>
  <c r="H108" i="2" l="1"/>
  <c r="J90" i="2" l="1"/>
  <c r="J76" i="2"/>
  <c r="J65" i="2"/>
  <c r="J54" i="2"/>
  <c r="J37" i="2"/>
  <c r="J89" i="2"/>
  <c r="J86" i="2"/>
  <c r="J33" i="2"/>
  <c r="J27" i="2"/>
  <c r="J16" i="2"/>
  <c r="J83" i="2"/>
  <c r="J80" i="2"/>
  <c r="J72" i="2"/>
  <c r="J58" i="2"/>
  <c r="J47" i="2"/>
  <c r="J41" i="2"/>
  <c r="J96" i="2"/>
  <c r="J93" i="2"/>
  <c r="J79" i="2"/>
  <c r="J23" i="2"/>
  <c r="J44" i="2"/>
  <c r="J14" i="2"/>
  <c r="J64" i="2"/>
  <c r="J39" i="2"/>
  <c r="J9" i="2"/>
  <c r="J63" i="2"/>
  <c r="J48" i="2"/>
  <c r="J56" i="2"/>
  <c r="J31" i="2"/>
  <c r="J69" i="2"/>
  <c r="J104" i="2"/>
  <c r="J22" i="2"/>
  <c r="J34" i="2"/>
  <c r="J91" i="2"/>
  <c r="J28" i="2"/>
  <c r="J95" i="2"/>
  <c r="J71" i="2"/>
  <c r="J46" i="2"/>
  <c r="J35" i="2"/>
  <c r="J85" i="2"/>
  <c r="J60" i="2"/>
  <c r="J74" i="2"/>
  <c r="J98" i="2"/>
  <c r="J40" i="2"/>
  <c r="J67" i="2"/>
  <c r="J36" i="2"/>
  <c r="J102" i="2"/>
  <c r="J49" i="2"/>
  <c r="J8" i="2"/>
  <c r="J24" i="2"/>
  <c r="J20" i="2"/>
  <c r="J21" i="2"/>
  <c r="J81" i="2"/>
  <c r="J12" i="2"/>
  <c r="J7" i="2"/>
  <c r="J26" i="2"/>
  <c r="J92" i="2"/>
  <c r="J59" i="2"/>
  <c r="J78" i="2"/>
  <c r="J88" i="2"/>
  <c r="J57" i="2"/>
  <c r="J32" i="2"/>
  <c r="J38" i="2"/>
  <c r="J25" i="2"/>
  <c r="J66" i="2"/>
  <c r="J53" i="2"/>
  <c r="J77" i="2"/>
  <c r="J55" i="2"/>
  <c r="J29" i="2"/>
  <c r="J52" i="2"/>
  <c r="J97" i="2"/>
  <c r="J101" i="2"/>
  <c r="J94" i="2"/>
  <c r="J50" i="2"/>
  <c r="J45" i="2"/>
  <c r="J70" i="2"/>
  <c r="J73" i="2"/>
  <c r="J99" i="2"/>
  <c r="J84" i="2"/>
  <c r="J11" i="2"/>
  <c r="J62" i="2"/>
  <c r="J75" i="2"/>
  <c r="J15" i="2"/>
  <c r="J10" i="2"/>
  <c r="J17" i="2"/>
  <c r="J18" i="2"/>
  <c r="J51" i="2"/>
  <c r="J87" i="2"/>
  <c r="J6" i="2"/>
  <c r="J61" i="2"/>
  <c r="J13" i="2"/>
  <c r="J103" i="2"/>
  <c r="J43" i="2"/>
  <c r="J19" i="2"/>
  <c r="J30" i="2"/>
  <c r="J82" i="2"/>
  <c r="J68" i="2"/>
  <c r="J100" i="2"/>
  <c r="J42" i="2"/>
</calcChain>
</file>

<file path=xl/sharedStrings.xml><?xml version="1.0" encoding="utf-8"?>
<sst xmlns="http://schemas.openxmlformats.org/spreadsheetml/2006/main" count="471" uniqueCount="313">
  <si>
    <t>Obra</t>
  </si>
  <si>
    <t>Bancos</t>
  </si>
  <si>
    <t>B.D.I.</t>
  </si>
  <si>
    <t>Encargos Sociais</t>
  </si>
  <si>
    <t>Não Desonerado: embutido nos preços unitário dos insumos de mão de obra, de acordo com as bases.</t>
  </si>
  <si>
    <t>Item</t>
  </si>
  <si>
    <t>Código</t>
  </si>
  <si>
    <t>Banco</t>
  </si>
  <si>
    <t>Descrição</t>
  </si>
  <si>
    <t>Und</t>
  </si>
  <si>
    <t>Quant.</t>
  </si>
  <si>
    <t>Valor Unit</t>
  </si>
  <si>
    <t>Valor Unit com BDI</t>
  </si>
  <si>
    <t>Total</t>
  </si>
  <si>
    <t>Peso (%)</t>
  </si>
  <si>
    <t xml:space="preserve"> 1 </t>
  </si>
  <si>
    <t>SERVIÇOS PRELIMINARES</t>
  </si>
  <si>
    <t xml:space="preserve"> 1.1 </t>
  </si>
  <si>
    <t xml:space="preserve"> 74209/001 </t>
  </si>
  <si>
    <t>SINAPI</t>
  </si>
  <si>
    <t>PLACA DE OBRA EM CHAPA DE ACO GALVANIZADO</t>
  </si>
  <si>
    <t>m²</t>
  </si>
  <si>
    <t xml:space="preserve"> 1.2 </t>
  </si>
  <si>
    <t xml:space="preserve"> 00000003 </t>
  </si>
  <si>
    <t>Próprio</t>
  </si>
  <si>
    <t>REGULARIZAÇÃO DA OBRA (CREA-RN)</t>
  </si>
  <si>
    <t>UND</t>
  </si>
  <si>
    <t xml:space="preserve"> 1.3 </t>
  </si>
  <si>
    <t xml:space="preserve"> 97645 </t>
  </si>
  <si>
    <t xml:space="preserve"> 1.4 </t>
  </si>
  <si>
    <t xml:space="preserve"> 97634 </t>
  </si>
  <si>
    <t xml:space="preserve"> 8038 </t>
  </si>
  <si>
    <t>ORSE</t>
  </si>
  <si>
    <t>m³</t>
  </si>
  <si>
    <t xml:space="preserve"> 1.5 </t>
  </si>
  <si>
    <t xml:space="preserve"> 87495 </t>
  </si>
  <si>
    <t xml:space="preserve"> 2 </t>
  </si>
  <si>
    <t>REVESTIMENTOS</t>
  </si>
  <si>
    <t xml:space="preserve"> 2.1 </t>
  </si>
  <si>
    <t xml:space="preserve"> 87894 </t>
  </si>
  <si>
    <t xml:space="preserve"> 2.2 </t>
  </si>
  <si>
    <t xml:space="preserve"> 90406 </t>
  </si>
  <si>
    <t xml:space="preserve"> 2.3 </t>
  </si>
  <si>
    <t xml:space="preserve"> 00000080 </t>
  </si>
  <si>
    <t>ACABAMENTO DE FACES INTERNAS DE VÃOS DE EQUADRIAS OU DE PASSAGEM, EM ARGAMASSA NO TRAÇO 1:2:8 (CIMENTO, CAL E AREIA) COM ESPESSURA DE 20MM, COM LARGURA QUE VARIA ENTRE 13 E 20CM.</t>
  </si>
  <si>
    <t>m</t>
  </si>
  <si>
    <t xml:space="preserve"> 2.4 </t>
  </si>
  <si>
    <t xml:space="preserve"> 0001389 </t>
  </si>
  <si>
    <t>REVESTIMENTO CERÂMICO PARA PAREDES INTERNAS COM PLACAS TIPO ESMALTADA EXTRA DE DIMENSÕES 10X10 CM (PLACA 30X30 CM COM 9 PEÇA 10X10 CM), INLCUSIVE REJUNTAMENTO.</t>
  </si>
  <si>
    <t xml:space="preserve"> 2.5 </t>
  </si>
  <si>
    <t xml:space="preserve"> 0001388 </t>
  </si>
  <si>
    <t>REVESTIMENTO CERÂMICO PARA PAREDES INTERNAS COM PLACAS TIPO ESMALTADA EXTRA DE DIMENSÕES 45X45 CM, INLCUSIVE REJUNTAMENTO.</t>
  </si>
  <si>
    <t xml:space="preserve"> 3 </t>
  </si>
  <si>
    <t>PINTURA</t>
  </si>
  <si>
    <t xml:space="preserve"> 3.1 </t>
  </si>
  <si>
    <t xml:space="preserve"> 88485 </t>
  </si>
  <si>
    <t xml:space="preserve"> 3.2 </t>
  </si>
  <si>
    <t xml:space="preserve"> 88489 </t>
  </si>
  <si>
    <t xml:space="preserve"> 3.3 </t>
  </si>
  <si>
    <t xml:space="preserve"> 88484 </t>
  </si>
  <si>
    <t xml:space="preserve"> 3.4 </t>
  </si>
  <si>
    <t xml:space="preserve"> 88488 </t>
  </si>
  <si>
    <t xml:space="preserve"> 3.5 </t>
  </si>
  <si>
    <t xml:space="preserve"> 88415 </t>
  </si>
  <si>
    <t xml:space="preserve"> 3.6 </t>
  </si>
  <si>
    <t xml:space="preserve"> 88423 </t>
  </si>
  <si>
    <t xml:space="preserve"> 3.7 </t>
  </si>
  <si>
    <t xml:space="preserve"> 0001017 </t>
  </si>
  <si>
    <t xml:space="preserve"> 3.8 </t>
  </si>
  <si>
    <t xml:space="preserve"> 7695 </t>
  </si>
  <si>
    <t xml:space="preserve"> 4 </t>
  </si>
  <si>
    <t>FORRO</t>
  </si>
  <si>
    <t xml:space="preserve"> 4.1 </t>
  </si>
  <si>
    <t xml:space="preserve"> 96111 </t>
  </si>
  <si>
    <t xml:space="preserve"> 5 </t>
  </si>
  <si>
    <t>INSTALAÇÕES ELÉTRICAS</t>
  </si>
  <si>
    <t xml:space="preserve"> 5.1 </t>
  </si>
  <si>
    <t xml:space="preserve"> 93142 </t>
  </si>
  <si>
    <t>UN</t>
  </si>
  <si>
    <t xml:space="preserve"> 5.2 </t>
  </si>
  <si>
    <t xml:space="preserve"> 93141 </t>
  </si>
  <si>
    <t xml:space="preserve"> 5.3 </t>
  </si>
  <si>
    <t xml:space="preserve"> 93128 </t>
  </si>
  <si>
    <t xml:space="preserve"> 5.4 </t>
  </si>
  <si>
    <t xml:space="preserve"> 0001402 </t>
  </si>
  <si>
    <t xml:space="preserve"> 5.5 </t>
  </si>
  <si>
    <t xml:space="preserve"> 97592 </t>
  </si>
  <si>
    <t xml:space="preserve"> 5.6 </t>
  </si>
  <si>
    <t xml:space="preserve"> 12222 </t>
  </si>
  <si>
    <t>un</t>
  </si>
  <si>
    <t xml:space="preserve"> 5.7 </t>
  </si>
  <si>
    <t xml:space="preserve"> 93654 </t>
  </si>
  <si>
    <t xml:space="preserve"> 5.9 </t>
  </si>
  <si>
    <t xml:space="preserve"> 93655 </t>
  </si>
  <si>
    <t xml:space="preserve"> 93657 </t>
  </si>
  <si>
    <t xml:space="preserve"> 5.10 </t>
  </si>
  <si>
    <t xml:space="preserve"> 91931 </t>
  </si>
  <si>
    <t>M</t>
  </si>
  <si>
    <t xml:space="preserve"> 5.11 </t>
  </si>
  <si>
    <t xml:space="preserve"> 95731 </t>
  </si>
  <si>
    <t xml:space="preserve"> 6 </t>
  </si>
  <si>
    <t>INSTALAÇÕES HIDROSSANITÁRIAS</t>
  </si>
  <si>
    <t xml:space="preserve"> 6.1 </t>
  </si>
  <si>
    <t>INSTALAÇÕES DE ÁGUA FRIA</t>
  </si>
  <si>
    <t xml:space="preserve"> 6.1.1 </t>
  </si>
  <si>
    <t xml:space="preserve"> 89957 </t>
  </si>
  <si>
    <t xml:space="preserve"> 6.1.2 </t>
  </si>
  <si>
    <t xml:space="preserve"> 89446 </t>
  </si>
  <si>
    <t xml:space="preserve"> 6.1.3 </t>
  </si>
  <si>
    <t xml:space="preserve"> 89449 </t>
  </si>
  <si>
    <t xml:space="preserve"> 6.1.4 </t>
  </si>
  <si>
    <t xml:space="preserve"> 94793 </t>
  </si>
  <si>
    <t xml:space="preserve"> 6.1.5 </t>
  </si>
  <si>
    <t xml:space="preserve"> 89985 </t>
  </si>
  <si>
    <t xml:space="preserve"> 6.1.6 </t>
  </si>
  <si>
    <t xml:space="preserve"> 94489 </t>
  </si>
  <si>
    <t xml:space="preserve"> 6.1.7 </t>
  </si>
  <si>
    <t xml:space="preserve"> 94492 </t>
  </si>
  <si>
    <t xml:space="preserve"> 6.2 </t>
  </si>
  <si>
    <t>INSTALAÇÕES DE ESGOTO</t>
  </si>
  <si>
    <t xml:space="preserve"> 6.2.1 </t>
  </si>
  <si>
    <t xml:space="preserve"> 0001252 </t>
  </si>
  <si>
    <t>PONTO DE ESGOTO COM TUBO DE PVC RÍGIDO SOLDÁVEL DN 40 MM, TRECHO QUE VAI ATÉ O DESCONECTOR, CAIXA DE INSPEÇÃO OU TUBO DE QUEDA DE ESGOTO.</t>
  </si>
  <si>
    <t xml:space="preserve"> 6.2.2 </t>
  </si>
  <si>
    <t xml:space="preserve"> 0001253 </t>
  </si>
  <si>
    <t>PONTO DE ESGOTO COM TUBO DE PVC RÍGIDO SOLDÁVEL DN 50 MM, TRECHO QUE VAI ATÉ O DESCONECTOR, CAIXA DE INSPEÇÃO OU TUBO DE QUEDA DE ESGOTO.</t>
  </si>
  <si>
    <t xml:space="preserve"> 6.2.3 </t>
  </si>
  <si>
    <t xml:space="preserve"> 0001254 </t>
  </si>
  <si>
    <t>PONTO DE ESGOTO COM TUBO DE PVC RÍGIDO SOLDÁVEL DN 100 MM, TRECHO QUE VAI ATÉ A CAIXA DE INSPEÇÃO OU TUBO DE QUEDA DE ESGOTO.</t>
  </si>
  <si>
    <t>pt</t>
  </si>
  <si>
    <t xml:space="preserve"> 6.2.4 </t>
  </si>
  <si>
    <t xml:space="preserve"> 89707 </t>
  </si>
  <si>
    <t xml:space="preserve"> 6.2.5 </t>
  </si>
  <si>
    <t xml:space="preserve"> 89709 </t>
  </si>
  <si>
    <t xml:space="preserve"> 6.2.6 </t>
  </si>
  <si>
    <t xml:space="preserve"> 74166/001 </t>
  </si>
  <si>
    <t xml:space="preserve"> 6.2.7 </t>
  </si>
  <si>
    <t xml:space="preserve"> 98108 </t>
  </si>
  <si>
    <t xml:space="preserve"> 6.2.8 </t>
  </si>
  <si>
    <t xml:space="preserve"> 89798 </t>
  </si>
  <si>
    <t xml:space="preserve"> 6.2.9 </t>
  </si>
  <si>
    <t xml:space="preserve"> 89714 </t>
  </si>
  <si>
    <t xml:space="preserve"> 6.3 </t>
  </si>
  <si>
    <t xml:space="preserve"> 6.3.1 </t>
  </si>
  <si>
    <t xml:space="preserve"> 0001213 </t>
  </si>
  <si>
    <t>BANCADA DE GRANITO CINZA POLIDO 0,35 M2, COM CUBA DE EMBUTIR CIRCULAR OU OVAL EM LOUÇA BRANCA (MENOR DIMENSÃO MAIOR OU IGUAL A 30 CM); VÁLVULA DE METAL CROMADO; SIFÃO FLEXÍVEL EM PVC; ENGATE 30CM FLEXÍVEL EM PVC; E, TORNEIRA DE METAL CROMADO DE MESA PARA LAVATÓRIO, PADRÃO MÉDIO - FORNECIMENTO E INSTALAÇÃO.</t>
  </si>
  <si>
    <t xml:space="preserve"> 6.3.2 </t>
  </si>
  <si>
    <t xml:space="preserve"> 0001086 </t>
  </si>
  <si>
    <t xml:space="preserve"> 6.3.3 </t>
  </si>
  <si>
    <t xml:space="preserve"> 86929 </t>
  </si>
  <si>
    <t xml:space="preserve"> 6.3.4 </t>
  </si>
  <si>
    <t xml:space="preserve"> 86931 </t>
  </si>
  <si>
    <t xml:space="preserve"> 6.3.5 </t>
  </si>
  <si>
    <t xml:space="preserve"> C0797 </t>
  </si>
  <si>
    <t>SEINFRA</t>
  </si>
  <si>
    <t xml:space="preserve"> 6.3.6 </t>
  </si>
  <si>
    <t xml:space="preserve"> 0001224 </t>
  </si>
  <si>
    <t xml:space="preserve"> 7 </t>
  </si>
  <si>
    <t>ESQUADRIAS</t>
  </si>
  <si>
    <t xml:space="preserve"> 7.1 </t>
  </si>
  <si>
    <t xml:space="preserve"> 94573 </t>
  </si>
  <si>
    <t xml:space="preserve"> 7.2 </t>
  </si>
  <si>
    <t xml:space="preserve"> 0001404 </t>
  </si>
  <si>
    <t xml:space="preserve"> 7.3 </t>
  </si>
  <si>
    <t xml:space="preserve"> 0001405 </t>
  </si>
  <si>
    <t>FORNECIMENTO E INSTALAÇÃO DE CONTRAMARCO EM ALUMÍNIO PARA INSTALAÇÃO DE ESQUADRIAS.</t>
  </si>
  <si>
    <t xml:space="preserve"> 7.4 </t>
  </si>
  <si>
    <t xml:space="preserve"> 3149 </t>
  </si>
  <si>
    <t xml:space="preserve"> 7.5 </t>
  </si>
  <si>
    <t xml:space="preserve"> 8970 </t>
  </si>
  <si>
    <t xml:space="preserve"> 7.6 </t>
  </si>
  <si>
    <t xml:space="preserve"> 1848 </t>
  </si>
  <si>
    <t xml:space="preserve"> 7.7 </t>
  </si>
  <si>
    <t xml:space="preserve"> 91299 </t>
  </si>
  <si>
    <t xml:space="preserve"> 7.8 </t>
  </si>
  <si>
    <t xml:space="preserve"> 8961 </t>
  </si>
  <si>
    <t xml:space="preserve"> 7.9 </t>
  </si>
  <si>
    <t xml:space="preserve"> 90830 </t>
  </si>
  <si>
    <t xml:space="preserve"> 7.10 </t>
  </si>
  <si>
    <t xml:space="preserve"> 90831 </t>
  </si>
  <si>
    <t xml:space="preserve"> 7.11 </t>
  </si>
  <si>
    <t xml:space="preserve"> 90826 </t>
  </si>
  <si>
    <t xml:space="preserve"> 7.12 </t>
  </si>
  <si>
    <t xml:space="preserve"> 90827 </t>
  </si>
  <si>
    <t xml:space="preserve"> 7.13 </t>
  </si>
  <si>
    <t xml:space="preserve"> 90828 </t>
  </si>
  <si>
    <t xml:space="preserve"> 8 </t>
  </si>
  <si>
    <t xml:space="preserve"> 8.1 </t>
  </si>
  <si>
    <t xml:space="preserve"> 0001279 </t>
  </si>
  <si>
    <t>REVISÃO DE TELHADO COM TELHA CERÂMICA CAPA-CANAL, TIPO COLONIAL, COM ATÉ 2 ÁGUAS, COM SUBSTITUIÇÃO DE 10% DAS TELHAS, INCLUSO TRANSPORTE VERTICAL.</t>
  </si>
  <si>
    <t xml:space="preserve"> 8.2 </t>
  </si>
  <si>
    <t xml:space="preserve"> 92541 </t>
  </si>
  <si>
    <t xml:space="preserve"> 8.3 </t>
  </si>
  <si>
    <t xml:space="preserve"> 94201 </t>
  </si>
  <si>
    <t xml:space="preserve"> 8.4 </t>
  </si>
  <si>
    <t xml:space="preserve"> C3448 </t>
  </si>
  <si>
    <t xml:space="preserve"> 9 </t>
  </si>
  <si>
    <t>DIVERSOS</t>
  </si>
  <si>
    <t xml:space="preserve"> 9.1 </t>
  </si>
  <si>
    <t xml:space="preserve"> C4068 </t>
  </si>
  <si>
    <t xml:space="preserve"> 9.2 </t>
  </si>
  <si>
    <t xml:space="preserve"> C4070 </t>
  </si>
  <si>
    <t xml:space="preserve"> 9.3 </t>
  </si>
  <si>
    <t xml:space="preserve"> 0001223 </t>
  </si>
  <si>
    <t xml:space="preserve"> 9.4 </t>
  </si>
  <si>
    <t xml:space="preserve"> 95546 </t>
  </si>
  <si>
    <t xml:space="preserve"> 9.5 </t>
  </si>
  <si>
    <t xml:space="preserve"> 98689 </t>
  </si>
  <si>
    <t xml:space="preserve"> 9.6 </t>
  </si>
  <si>
    <t xml:space="preserve"> C1869 </t>
  </si>
  <si>
    <t xml:space="preserve"> 9.7 </t>
  </si>
  <si>
    <t xml:space="preserve"> 73859/002 </t>
  </si>
  <si>
    <t xml:space="preserve"> 10 </t>
  </si>
  <si>
    <t>PISOS INTERNOS</t>
  </si>
  <si>
    <t xml:space="preserve"> 10.1 </t>
  </si>
  <si>
    <t xml:space="preserve"> 72136 </t>
  </si>
  <si>
    <t xml:space="preserve"> 10.2 </t>
  </si>
  <si>
    <t xml:space="preserve"> 2187 </t>
  </si>
  <si>
    <t xml:space="preserve"> 10.3 </t>
  </si>
  <si>
    <t xml:space="preserve"> 87620 </t>
  </si>
  <si>
    <t xml:space="preserve"> 10.4 </t>
  </si>
  <si>
    <t xml:space="preserve"> 87251 </t>
  </si>
  <si>
    <t>REVESTIMENTO CERÂMICO PARA PISO COM PLACAS TIPO ESMALTADA EXTRA DE DIMENSÕES 45X45 CM, INCLUSIVE REJUNTAMENTO.</t>
  </si>
  <si>
    <t xml:space="preserve"> 11 </t>
  </si>
  <si>
    <t>URBANIZAÇÃO</t>
  </si>
  <si>
    <t xml:space="preserve"> 11.1 </t>
  </si>
  <si>
    <t xml:space="preserve"> 0001387 </t>
  </si>
  <si>
    <t xml:space="preserve"> 11.2 </t>
  </si>
  <si>
    <t xml:space="preserve"> 94273 </t>
  </si>
  <si>
    <t xml:space="preserve"> 12 </t>
  </si>
  <si>
    <t>ADMINISTRAÇÃO LOCAL</t>
  </si>
  <si>
    <t xml:space="preserve"> 12.1 </t>
  </si>
  <si>
    <t xml:space="preserve"> 0001390 </t>
  </si>
  <si>
    <t>Total Geral</t>
  </si>
  <si>
    <t>_______________________________________________________________
KAIQUE YURI MARCIO ARAÚJO
ENGENHEIRO CIVIL</t>
  </si>
  <si>
    <t>SINAPI - 05/2019 - Rio Grande do Norte
ORSE - 03/2019 - Sergipe
SEINFRA - 026 - Ceará</t>
  </si>
  <si>
    <t>PLANILHA ORÇAMENTÁRIA SINTÉTICA</t>
  </si>
  <si>
    <t>SERVIÇOS DE RECUPERAÇÃO DA VILA UNIVERSITÁRIA MASCULINA DA UFERSA NO CAMPUS MOSSORÓ-RN</t>
  </si>
  <si>
    <t>PINTURA DE GRADIL METÁLICO, COM 01 DEMÃO DE TINTA ANTI-CORROSIVA - ZARCÃO E 02 DEMÃOS DE ESMALTE SINTÉTICO (MEDIR SOMENTE UMA VEZ).</t>
  </si>
  <si>
    <t>LOUÇAS, METAIS, BANCADAS E ACESSÓRIOS</t>
  </si>
  <si>
    <t>COBERTURA</t>
  </si>
  <si>
    <t>EXECUÇÃO DE PASSEIO EM PISO INTERTRAVADO, COM BLOCO RETANGULAR COR NATURAL DE 20 X 10 CM, ESPESSURA 4 CM, INCLUSIVE COLCHÃO DE AREIA.</t>
  </si>
  <si>
    <t>ASSENTAMENTO DE GUIA (MEIO-FIO) EM TRECHO RETO, CONFECCIONADA EM CONCRETO PRÉ-FABRICADO, DIMENSÕES 100X15X13X30 CM (COMPRIMENTO X BASE INFERIOR X BASE SUPERIOR X ALTURA), PARA VIAS URBANAS (USO VIÁRIO).</t>
  </si>
  <si>
    <t xml:space="preserve">CONTRAPISO EM ARGAMASSA TRAÇO 1:4 (CIMENTO E AREIA), PREPARO MECÂNICO COM BETONEIRA 400 L, APLICADO EM ÁREAS SECAS SOBRE LAJE, ADERIDO, ESPESSURA 2CM. </t>
  </si>
  <si>
    <t xml:space="preserve">KIT DE ACESSORIOS PARA BANHEIRO EM METAL CROMADO, 5 PECAS, INCLUSO FIXAÇÃO. </t>
  </si>
  <si>
    <t>TELHAMENTO COM TELHA CERÂMICA CAPA-CANAL, TIPO COLONIAL, COM ATÉ 2 ÁGUAS, INCLUSO TRANSPORTE VERTICAL.</t>
  </si>
  <si>
    <t>SOLEIRA EM GRANITO CINZA ANDORINHA, LARGURA 15 CM, ESPESSURA 2,0 CM.</t>
  </si>
  <si>
    <t xml:space="preserve">TRAMA DE MADEIRA COMPOSTA POR RIPAS, CAIBROS E TERÇAS PARA TELHADOS DE ATÉ 2 ÁGUAS PARA TELHA CERÂMICA CAPA-CANAL, INCLUSO TRANSPORTE VERTICAL. </t>
  </si>
  <si>
    <t>ALIZAR / GUARNIÇÃO DE 5X1,5CM PARA PORTA DE 80X210CM FIXADO COM PREGOS, PADRÃO MÉDIO - FORNECIMENTO E INSTALAÇÃO.</t>
  </si>
  <si>
    <t xml:space="preserve">ALIZAR / GUARNIÇÃO DE 5X1,5CM PARA PORTA DE 70X210CM FIXADO COM PREGOS, PADRÃO MÉDIO - FORNECIMENTO E INSTALAÇÃO. </t>
  </si>
  <si>
    <t xml:space="preserve">ALIZAR / GUARNIÇÃO DE 5X1,5CM PARA PORTA DE 60X210CM FIXADO COM PREGOS, PADRÃO MÉDIO - FORNECIMENTO E INSTALAÇÃO. </t>
  </si>
  <si>
    <t>FECHADURA DE EMBUTIR PARA PORTA DE BANHEIRO, COMPLETA, ACABAMENTO PADRÃO MÉDIO, INCLUSO EXECUÇÃO DE FURO - FORNECIMENTO E INSTALAÇÃO.</t>
  </si>
  <si>
    <t xml:space="preserve">FECHADURA DE EMBUTIR COM CILINDRO, EXTERNA, COMPLETA, ACABAMENTO PADRÃO MÉDIO, INCLUSO EXECUÇÃO DE FURO - FORNECIMENTO E INSTALAÇÃO. </t>
  </si>
  <si>
    <t>PELÍCULA INSULFILM G5 (TRANSPARÊNCIA 5%) OU SIMILAR, APLICADA EM ESQUADRIA DE VIDRO.</t>
  </si>
  <si>
    <t>JANELA DE ALUMÍNIO DE CORRER, 4 FOLHAS, TIPO VENEZIANA (50%) E VIDRO (50%), FIXAÇÃO COM PARAFUSO SOBRE CONTRAMARCO (EXCLUSIVE CONTRAMARCO), COM VIDROS, INCLUSIVE GUARNIÇÕES,CONFORME PROJETO ARQUITETÔNICO.</t>
  </si>
  <si>
    <t>TANQUE DE MÁRMORE SINTÉTICO SUSPENSO, 22L OU EQUIVALENTE, INCLUSO SIFÃO FLEXÍVEL EM PVC, VÁLVULA PLÁSTICA E TORNEIRA DE METAL CROMADO PADRÃO POPULAR - FORNECIMENTO E INSTALAÇÃO.</t>
  </si>
  <si>
    <t>VASO SANITÁRIO SIFONADO COM CAIXA ACOPLADA LOUÇA BRANCA, INCLUSO ENGATE FLEXÍVEL EM PLÁSTICO BRANCO, 1/2  X 40CM.</t>
  </si>
  <si>
    <t>TUBO PVC, SERIE NORMAL, ESGOTO PREDIAL, DN 100 MM, FORNECIDO E INSTALADO EM RAMAL DE DESCARGA OU RAMAL DE ESGOTO SANITÁRIO.</t>
  </si>
  <si>
    <t xml:space="preserve">TUBO PVC, SERIE NORMAL, ESGOTO PREDIAL, DN 50 MM, FORNECIDO E INSTALADO EM PRUMADA DE ESGOTO SANITÁRIO OU VENTILAÇÃO. </t>
  </si>
  <si>
    <t xml:space="preserve">CAIXA DE GORDURA DUPLA (CAPACIDADE: 126 L), RETANGULAR, EM ALVENARIA COM BLOCOS DE CONCRETO, DIMENSÕES INTERNAS = 0,4X0,7 M, ALTURA INTERNA = 0,8 M. </t>
  </si>
  <si>
    <t xml:space="preserve">RALO SIFONADO, PVC, DN 100 X 40 MM, JUNTA SOLDÁVEL, FORNECIDO E INSTALADO EM RAMAL DE DESCARGA OU EM RAMAL DE ESGOTO SANITÁRIO. </t>
  </si>
  <si>
    <t xml:space="preserve">CAIXA SIFONADA, PVC, DN 100 X 100 X 50 MM, JUNTA ELÁSTICA, FORNECIDA E INSTALADA EM RAMAL DE DESCARGA OU EM RAMAL DE ESGOTO SANITÁRIO. </t>
  </si>
  <si>
    <t>REGISTRO DE ESFERA, PVC, SOLDÁVEL, DN  50 MM, INSTALADO EM RESERVAÇÃO DE ÁGUA DE EDIFICAÇÃO QUE POSSUA RESERVATÓRIO DE FIBRA/FIBROCIMENTO   FORNECIMENTO E INSTALAÇÃO.</t>
  </si>
  <si>
    <t xml:space="preserve">REGISTRO DE ESFERA, PVC, SOLDÁVEL, DN  25 MM, INSTALADO EM RESERVAÇÃO DE ÁGUA DE EDIFICAÇÃO QUE POSSUA RESERVATÓRIO DE FIBRA/FIBROCIMENTO   FORNECIMENTO E INSTALAÇÃO. </t>
  </si>
  <si>
    <t>REGISTRO DE PRESSÃO BRUTO, LATÃO, ROSCÁVEL, 3/4", COM ACABAMENTO E CANOPLA CROMADOS. FORNECIDO E INSTALADO EM RAMAL DE ÁGUA.</t>
  </si>
  <si>
    <t xml:space="preserve">REGISTRO DE GAVETA BRUTO, LATÃO, ROSCÁVEL, 1 1/4, COM ACABAMENTO E CANOPLA CROMADOS, INSTALADO EM RESERVAÇÃO DE ÁGUA DE EDIFICAÇÃO QUE POSSUA RESERVATÓRIO DE FIBRA/FIBROCIMENTO  FORNECIMENTO E INSTALAÇÃO. </t>
  </si>
  <si>
    <t xml:space="preserve">TUBO, PVC, SOLDÁVEL, DN 50MM, INSTALADO EM PRUMADA DE ÁGUA - FORNECIMENTO E INSTALAÇÃO. </t>
  </si>
  <si>
    <t xml:space="preserve">TUBO, PVC, SOLDÁVEL, DN 25MM, INSTALADO EM PRUMADA DE ÁGUA - FORNECIMENTO E INSTALAÇÃO. </t>
  </si>
  <si>
    <t xml:space="preserve">PONTO DE CONSUMO TERMINAL DE ÁGUA FRIA (SUBRAMAL) COM TUBULAÇÃO DE PVC, DN 25 MM, INSTALADO EM RAMAL DE ÁGUA, INCLUSOS RASGO E CHUMBAMENTO EM ALVENARIA. </t>
  </si>
  <si>
    <t xml:space="preserve">ELETRODUTO RÍGIDO SOLDÁVEL, PVC, DN 32 MM (1), APARENTE, INSTALADO EM PAREDE - FORNECIMENTO E INSTALAÇÃO. </t>
  </si>
  <si>
    <t xml:space="preserve">CABO DE COBRE FLEXÍVEL ISOLADO, 6 MM², ANTI-CHAMA 0,6/1,0 KV, PARA CIRCUITOS TERMINAIS - FORNECIMENTO E INSTALAÇÃO. </t>
  </si>
  <si>
    <t xml:space="preserve">DISJUNTOR MONOPOLAR TIPO DIN, CORRENTE NOMINAL DE 32A - FORNECIMENTO E INSTALAÇÃO. </t>
  </si>
  <si>
    <t>DISJUNTOR MONOPOLAR TIPO DIN, CORRENTE NOMINAL DE 20A - FORNECIMENTO E INSTALAÇÃO.</t>
  </si>
  <si>
    <t xml:space="preserve">DISJUNTOR MONOPOLAR TIPO DIN, CORRENTE NOMINAL DE 16A - FORNECIMENTO E INSTALAÇÃO. </t>
  </si>
  <si>
    <t xml:space="preserve">PONTO DE ILUMINAÇÃO RESIDENCIAL INCLUINDO INTERRUPTOR SIMPLES, CAIXA ELÉTRICA, ELETRODUTO, CABO, RASGO, QUEBRA E CHUMBAMENTO (EXCLUINDO LUMINÁRIA E LÂMPADA). </t>
  </si>
  <si>
    <t xml:space="preserve">PONTO DE TOMADA RESIDENCIAL INCLUINDO TOMADA 10A/250V, CAIXA ELÉTRICA, ELETRODUTO, CABO, RASGO, QUEBRA E CHUMBAMENTO. </t>
  </si>
  <si>
    <t xml:space="preserve">PONTO DE TOMADA RESIDENCIAL INCLUINDO TOMADA (2 MÓDULOS) 10A/250V, CAIXA ELÉTRICA, ELETRODUTO, CABO, RASGO, QUEBRA E CHUMBAMENTO. </t>
  </si>
  <si>
    <t xml:space="preserve">FORRO EM RÉGUAS DE PVC, FRISADO, PARA AMBIENTES RESIDENCIAIS, INCLUSIVE ESTRUTURA DE FIXAÇÃO. </t>
  </si>
  <si>
    <t xml:space="preserve">APLICAÇÃO MANUAL DE PINTURA COM TINTA TEXTURIZADA ACRÍLICA EM PAREDES EXTERNAS DE CASAS, UMA COR. </t>
  </si>
  <si>
    <t xml:space="preserve">APLICAÇÃO MANUAL DE FUNDO SELADOR ACRÍLICO EM PAREDES EXTERNAS DE CASAS. </t>
  </si>
  <si>
    <t xml:space="preserve">APLICAÇÃO MANUAL DE PINTURA COM TINTA LÁTEX ACRÍLICA EM TETO, DUAS DEMÃOS. </t>
  </si>
  <si>
    <t xml:space="preserve">APLICAÇÃO DE FUNDO SELADOR ACRÍLICO EM TETO, UMA DEMÃO. </t>
  </si>
  <si>
    <t xml:space="preserve">APLICAÇÃO MANUAL DE PINTURA COM TINTA LÁTEX ACRÍLICA EM PAREDES, DUAS DEMÃOS. </t>
  </si>
  <si>
    <t>APLICAÇÃO DE FUNDO SELADOR ACRÍLICO EM PAREDES, UMA DEMÃO.</t>
  </si>
  <si>
    <t xml:space="preserve">MASSA ÚNICA, PARA RECEBIMENTO DE PINTURA, EM ARGAMASSA TRAÇO 1:2:8, PREPARO MECÂNICO COM BETONEIRA 400L, APLICADA MANUALMENTE EM TETO, ESPESSURA DE 20MM, COM EXECUÇÃO DE TALISCAS. </t>
  </si>
  <si>
    <t xml:space="preserve">CHAPISCO APLICADO EM ALVENARIA (SEM PRESENÇA DE VÃOS) E ESTRUTURAS DE CONCRETO DE FACHADA, COM COLHER DE PEDREIRO.  ARGAMASSA TRAÇO 1:3 COM PREPARO EM BETONEIRA 400L. </t>
  </si>
  <si>
    <t xml:space="preserve">ALVENARIA DE VEDAÇÃO DE BLOCOS CERÂMICOS FURADOS NA HORIZONTAL DE 9X19X19CM (ESPESSURA 9CM) DE PAREDES COM ÁREA LÍQUIDA MENOR QUE 6M² SEM VÃOS E ARGAMASSA DE ASSENTAMENTO COM PREPARO EM BETONEIRA. </t>
  </si>
  <si>
    <t>DEMOLIÇÃO DE REVESTIMENTO CERÂMICO, DE FORMA MECANIZADA COM MARTELETE, SEM REAPROVEITAMENTO.</t>
  </si>
  <si>
    <t xml:space="preserve">REMOÇÃO DE JANELAS, DE FORMA MANUAL, SEM REAPROVEITAMENTO. </t>
  </si>
  <si>
    <t>DEMOLIÇÃO DE ALVENARIA DE ELEMENTOS VAZADOS (COBOGÓ), SEM REAPROVEITAMENTO.</t>
  </si>
  <si>
    <t>PINTURA ESMALTE BRILHANTE PARA MADEIRA, DUAS DEMAOS.</t>
  </si>
  <si>
    <t>LUMINÁRIA DE SOBREPOR, TIPO CALHA, PARA DUAS LÂMPADAS TUBULAR DE LED DE 18/20 W,  EM CHAPA DE AÇO TRATADA COM PINTURA ELETROSTÁTICA EM PÓ, COM REFLETOR METÁLICO DE ALTO RENDIMENTO E ALETAS EM POLIESTIRENO TRANSPARENTE- FORNECIMENTO E INSTALAÇÃO.</t>
  </si>
  <si>
    <t>QUADRO DE DISTRIBUIÇÃO DE EMBUTIR, EM CHAPA DE AÇO, PARA ATÉ 08 DISJUNTORES, COM BARRAMENTO, PADRÃO DIN, EXCLUSIVE DISJUNTORES.</t>
  </si>
  <si>
    <t>CAIXA DE INSPEÇÃO EM CONCRETO PRÉ-MOLDADO DN 60CM COM TAMPA H= 60CM - FORNECIMENTO E INSTALACAO.</t>
  </si>
  <si>
    <t>BANCADA DE GRANITO CINZA POLIDO 0,72 M2, COM CUBA DE EMBUTIR DE AÇO INOXIDÁVEL ALTURA MÉDIA, VÁLVULA AMERICANA EM METAL CROMADO, SIFÃO FLEXÍVEL EM PVC, ENGATE FLEXÍVEL 30 CM, TORNEIRA EM METAL CROMADO LONGA DE PAREDE PARA PIA DE COZINHA, PADRÃO MÉDIO - FORNECIMENTO E INSTALAÇÃO.</t>
  </si>
  <si>
    <t>CHUVEIRO PLÁSTICO (INSTALADO).</t>
  </si>
  <si>
    <t>CAIXA D'AGUA EM POLIETILENO 2.000L - FORNECIMENTO E INSTALAÇÃO.</t>
  </si>
  <si>
    <t>JANELA DE ALUMÍNIO DE CORRER, 4 FOLHAS, FIXAÇÃO COM PARAFUSO SOBRE CONTRAMARCO (EXCLUSIVE CONTRAMARCO), COM VIDROS, INCLUSIVE GUARNIÇÕES, CONFORME PROJETO ARQUITETÔNICO.</t>
  </si>
  <si>
    <t>TELA DE NYLON TIPO MOSQUITEIRO COM MOLDURA EM ALUMINIO ANODIZADO NATURAL.</t>
  </si>
  <si>
    <t>GRADE PROTEÇÃO C/ BARRA CHATA 1/8" X 5/8".</t>
  </si>
  <si>
    <t>DOBRADIÇA DE LATÃO CROMADO 3 1/2" X 3" COM ANEIS E PARAFUSOS.</t>
  </si>
  <si>
    <t>BEIRAL DE MADEIRA DE LEI L = 10 CM.</t>
  </si>
  <si>
    <t>BANCADA DE GRANITO CINZA ANDORINHA E=2cm.</t>
  </si>
  <si>
    <t>DIVISÓRIA DE GRANITO CINZA ANDORINHA E=2cm.</t>
  </si>
  <si>
    <t>ASSENTO SANITARIO DE PLASTICO, TIPO CONVENCIONAL - FORNECIMENTO E INSTALAÇÃO.</t>
  </si>
  <si>
    <t>PEITORIL EM GRANITO CINZA ANDORINHA L= 15 cm.</t>
  </si>
  <si>
    <t>CAPINA E LIMPEZA MANUAL DE TERRENO.</t>
  </si>
  <si>
    <t>PISO INDUSTRIAL DE ALTA RESISTENCIA, ESPESSURA 8MM, INCLUSO JUNTAS DE DILATACAO PLASTICAS E POLIMENTO MECANIZADO.</t>
  </si>
  <si>
    <t>POLIMENTO DE PISO DE ALTA RESISTÊNCIA (EXISTENTE).</t>
  </si>
  <si>
    <t>ADMINISTRAÇÃO LOCAL - VILA UNIVERSITÁRIA MASCULINA.</t>
  </si>
  <si>
    <t xml:space="preserve">LUMINÁRIA TIPO PLAFON, DE SOBREPOR, COM 1 LÂMPADA LED 12/13 W - FORNECIMENTO E INSTALAÇÃO. </t>
  </si>
  <si>
    <t xml:space="preserve">PORTA DE MADEIRA MACIÇA (PESADA OU SUPERPESADA), 80X210CM, ESPESSURA DE 3,5CM, INCLUSO DOBRADIÇAS - FORNECIMENTO E INSTALAÇÃO. </t>
  </si>
  <si>
    <r>
      <rPr>
        <sz val="10"/>
        <rFont val="Arial"/>
        <family val="2"/>
      </rPr>
      <t>ESTE ORÇAMENTO IMPORTA EM</t>
    </r>
    <r>
      <rPr>
        <b/>
        <sz val="10"/>
        <rFont val="Arial"/>
        <family val="1"/>
      </rPr>
      <t xml:space="preserve"> UM MILHÃO E TREZENTOS E SESSENTA MIL E SEISCENTOS E CINQUENTA REAIS E SETENTA E NOVE CENTAVOS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</si>
</sst>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R$&quot;\ * #,##0.00_-;\-&quot;R$&quot;\ * #,##0.00_-;_-&quot;R$&quot;\ * &quot;-&quot;??_-;_-@_-"/>
    <numFmt numFmtId="164" formatCode="#,##0.00\ %"/>
    <numFmt numFmtId="165" formatCode="&quot;R$&quot;\ #,##0.00"/>
  </numFmts>
  <fonts count="25" x14ac:knownFonts="1">
    <font>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b/>
      <sz val="10"/>
      <color rgb="FF000000"/>
      <name val="Arial"/>
      <family val="1"/>
    </font>
    <font>
      <b/>
      <sz val="1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b/>
      <sz val="10"/>
      <name val="Arial"/>
      <family val="1"/>
    </font>
    <font>
      <b/>
      <sz val="10"/>
      <name val="Arial"/>
      <family val="1"/>
    </font>
    <font>
      <b/>
      <sz val="10"/>
      <name val="Arial"/>
      <family val="1"/>
    </font>
    <font>
      <b/>
      <sz val="10"/>
      <name val="Arial"/>
      <family val="1"/>
    </font>
    <font>
      <sz val="10"/>
      <name val="Arial"/>
      <family val="1"/>
    </font>
    <font>
      <sz val="10"/>
      <name val="Arial"/>
      <family val="1"/>
    </font>
    <font>
      <sz val="11"/>
      <name val="Arial"/>
      <family val="1"/>
    </font>
    <font>
      <b/>
      <sz val="14"/>
      <name val="Arial"/>
      <family val="1"/>
    </font>
    <font>
      <sz val="10"/>
      <name val="Arial"/>
      <family val="2"/>
    </font>
    <font>
      <b/>
      <sz val="1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21" fillId="0" borderId="0" applyFont="0" applyFill="0" applyBorder="0" applyAlignment="0" applyProtection="0"/>
    <xf numFmtId="9" fontId="21" fillId="0" borderId="0" applyFont="0" applyFill="0" applyBorder="0" applyAlignment="0" applyProtection="0"/>
  </cellStyleXfs>
  <cellXfs count="51">
    <xf numFmtId="0" fontId="0" fillId="0" borderId="0" xfId="0"/>
    <xf numFmtId="0" fontId="1" fillId="0" borderId="0" xfId="0" applyFont="1" applyFill="1" applyAlignment="1">
      <alignment horizontal="left" vertical="top" wrapText="1"/>
    </xf>
    <xf numFmtId="0" fontId="0" fillId="0" borderId="0" xfId="0" applyFill="1"/>
    <xf numFmtId="0" fontId="15" fillId="0" borderId="0" xfId="0" applyFont="1" applyFill="1" applyAlignment="1">
      <alignment horizontal="left" vertical="top" wrapText="1"/>
    </xf>
    <xf numFmtId="0" fontId="20" fillId="0" borderId="0" xfId="0" applyFont="1" applyFill="1" applyAlignment="1">
      <alignment horizontal="center" vertical="top" wrapText="1"/>
    </xf>
    <xf numFmtId="0" fontId="19" fillId="0" borderId="0" xfId="0" applyFont="1" applyFill="1" applyAlignment="1">
      <alignment horizontal="left" vertical="top" wrapText="1"/>
    </xf>
    <xf numFmtId="0" fontId="17" fillId="0" borderId="0" xfId="0" applyFont="1" applyFill="1" applyAlignment="1">
      <alignment horizontal="right" vertical="top" wrapText="1"/>
    </xf>
    <xf numFmtId="0" fontId="16" fillId="0" borderId="0" xfId="0" applyFont="1" applyFill="1" applyAlignment="1">
      <alignment horizontal="center" vertical="top" wrapText="1"/>
    </xf>
    <xf numFmtId="0" fontId="2" fillId="4" borderId="1" xfId="0" applyFont="1" applyFill="1" applyBorder="1" applyAlignment="1">
      <alignment horizontal="left" vertical="top" wrapText="1"/>
    </xf>
    <xf numFmtId="0" fontId="4" fillId="4" borderId="1" xfId="0" applyFont="1" applyFill="1" applyBorder="1" applyAlignment="1">
      <alignment horizontal="right" vertical="top" wrapText="1"/>
    </xf>
    <xf numFmtId="0" fontId="3" fillId="4" borderId="1" xfId="0" applyFont="1" applyFill="1" applyBorder="1" applyAlignment="1">
      <alignment horizontal="center" vertical="top" wrapText="1"/>
    </xf>
    <xf numFmtId="0" fontId="5" fillId="3" borderId="1" xfId="0" applyFont="1" applyFill="1" applyBorder="1" applyAlignment="1">
      <alignment horizontal="left" vertical="top" wrapText="1"/>
    </xf>
    <xf numFmtId="164" fontId="8" fillId="3" borderId="1" xfId="0" applyNumberFormat="1" applyFont="1" applyFill="1" applyBorder="1" applyAlignment="1">
      <alignment horizontal="right" vertical="top" wrapText="1"/>
    </xf>
    <xf numFmtId="0" fontId="10" fillId="0" borderId="1" xfId="0" applyFont="1" applyFill="1" applyBorder="1" applyAlignment="1">
      <alignment horizontal="left" vertical="top" wrapText="1"/>
    </xf>
    <xf numFmtId="0" fontId="12" fillId="0" borderId="1" xfId="0" applyFont="1" applyFill="1" applyBorder="1" applyAlignment="1">
      <alignment horizontal="right" vertical="top" wrapText="1"/>
    </xf>
    <xf numFmtId="0" fontId="11" fillId="0" borderId="1" xfId="0" applyFont="1" applyFill="1" applyBorder="1" applyAlignment="1">
      <alignment horizontal="center" vertical="top" wrapText="1"/>
    </xf>
    <xf numFmtId="164" fontId="14" fillId="0" borderId="1" xfId="0" applyNumberFormat="1" applyFont="1" applyFill="1" applyBorder="1" applyAlignment="1">
      <alignment horizontal="right" vertical="top" wrapText="1"/>
    </xf>
    <xf numFmtId="0" fontId="9" fillId="0" borderId="0" xfId="0" applyFont="1" applyFill="1" applyAlignment="1">
      <alignment horizontal="left" vertical="top" wrapText="1"/>
    </xf>
    <xf numFmtId="0" fontId="5" fillId="2" borderId="1" xfId="0" applyFont="1" applyFill="1" applyBorder="1" applyAlignment="1">
      <alignment horizontal="left" vertical="top" wrapText="1"/>
    </xf>
    <xf numFmtId="164" fontId="8" fillId="2" borderId="1" xfId="0" applyNumberFormat="1" applyFont="1" applyFill="1" applyBorder="1" applyAlignment="1">
      <alignment horizontal="right" vertical="top" wrapText="1"/>
    </xf>
    <xf numFmtId="2" fontId="0" fillId="0" borderId="0" xfId="0" applyNumberFormat="1" applyFill="1"/>
    <xf numFmtId="165" fontId="5" fillId="3" borderId="1" xfId="0" applyNumberFormat="1" applyFont="1" applyFill="1" applyBorder="1" applyAlignment="1">
      <alignment horizontal="left" vertical="top" wrapText="1"/>
    </xf>
    <xf numFmtId="165" fontId="7" fillId="3" borderId="1" xfId="0" applyNumberFormat="1" applyFont="1" applyFill="1" applyBorder="1" applyAlignment="1">
      <alignment horizontal="right" vertical="top" wrapText="1"/>
    </xf>
    <xf numFmtId="165" fontId="13" fillId="0" borderId="1" xfId="0" applyNumberFormat="1" applyFont="1" applyFill="1" applyBorder="1" applyAlignment="1">
      <alignment horizontal="right" vertical="top" wrapText="1"/>
    </xf>
    <xf numFmtId="165" fontId="5" fillId="2" borderId="1" xfId="0" applyNumberFormat="1" applyFont="1" applyFill="1" applyBorder="1" applyAlignment="1">
      <alignment horizontal="left" vertical="top" wrapText="1"/>
    </xf>
    <xf numFmtId="165" fontId="7" fillId="2" borderId="1" xfId="0" applyNumberFormat="1" applyFont="1" applyFill="1" applyBorder="1" applyAlignment="1">
      <alignment horizontal="right" vertical="top" wrapText="1"/>
    </xf>
    <xf numFmtId="2" fontId="6" fillId="3" borderId="1" xfId="0" applyNumberFormat="1" applyFont="1" applyFill="1" applyBorder="1" applyAlignment="1">
      <alignment horizontal="right" vertical="top" wrapText="1"/>
    </xf>
    <xf numFmtId="2" fontId="12" fillId="0" borderId="1" xfId="0" applyNumberFormat="1" applyFont="1" applyFill="1" applyBorder="1" applyAlignment="1">
      <alignment horizontal="right" vertical="top" wrapText="1"/>
    </xf>
    <xf numFmtId="2" fontId="6" fillId="2" borderId="1" xfId="0" applyNumberFormat="1" applyFont="1" applyFill="1" applyBorder="1" applyAlignment="1">
      <alignment horizontal="right" vertical="top" wrapText="1"/>
    </xf>
    <xf numFmtId="44" fontId="0" fillId="0" borderId="0" xfId="0" applyNumberFormat="1" applyFill="1"/>
    <xf numFmtId="165" fontId="20" fillId="0" borderId="0" xfId="0" applyNumberFormat="1" applyFont="1" applyFill="1" applyAlignment="1">
      <alignment horizontal="center" vertical="top" wrapText="1"/>
    </xf>
    <xf numFmtId="10" fontId="15" fillId="0" borderId="0" xfId="2" applyNumberFormat="1" applyFont="1" applyFill="1" applyAlignment="1">
      <alignment horizontal="left" vertical="top" wrapText="1"/>
    </xf>
    <xf numFmtId="0" fontId="23" fillId="0" borderId="0" xfId="0" applyFont="1" applyFill="1" applyAlignment="1">
      <alignment horizontal="left" vertical="top" wrapText="1"/>
    </xf>
    <xf numFmtId="0" fontId="24" fillId="0" borderId="0"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7" fillId="0" borderId="0" xfId="0" applyFont="1" applyFill="1" applyAlignment="1">
      <alignment horizontal="right" vertical="top" wrapText="1"/>
    </xf>
    <xf numFmtId="0" fontId="22" fillId="0" borderId="1" xfId="0" applyFont="1" applyFill="1" applyBorder="1" applyAlignment="1">
      <alignment horizontal="left" vertical="top" wrapText="1"/>
    </xf>
    <xf numFmtId="0" fontId="22" fillId="0" borderId="1" xfId="0" applyFont="1" applyFill="1" applyBorder="1" applyAlignment="1">
      <alignment horizontal="right" vertical="top" wrapText="1"/>
    </xf>
    <xf numFmtId="44" fontId="22" fillId="0" borderId="1" xfId="1" applyFont="1" applyFill="1" applyBorder="1" applyAlignment="1">
      <alignment horizontal="right" vertical="top" wrapText="1"/>
    </xf>
    <xf numFmtId="0" fontId="20" fillId="0" borderId="0" xfId="0" applyFont="1" applyFill="1" applyAlignment="1">
      <alignment horizontal="center" vertical="top" wrapText="1"/>
    </xf>
    <xf numFmtId="0" fontId="0" fillId="0" borderId="0" xfId="0" applyFill="1"/>
    <xf numFmtId="0" fontId="24"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0" fillId="3" borderId="1" xfId="0" applyFill="1" applyBorder="1" applyAlignment="1">
      <alignment vertical="center"/>
    </xf>
    <xf numFmtId="0" fontId="15" fillId="0" borderId="0" xfId="0" applyFont="1" applyFill="1" applyAlignment="1">
      <alignment horizontal="left" vertical="top" wrapText="1"/>
    </xf>
    <xf numFmtId="4" fontId="18" fillId="0" borderId="0" xfId="0" applyNumberFormat="1" applyFont="1" applyFill="1" applyAlignment="1">
      <alignment horizontal="right" vertical="top" wrapText="1"/>
    </xf>
    <xf numFmtId="0" fontId="1" fillId="0" borderId="0" xfId="0" applyFont="1" applyFill="1" applyAlignment="1">
      <alignment horizontal="left" vertical="top" wrapText="1"/>
    </xf>
    <xf numFmtId="0" fontId="23" fillId="0" borderId="0" xfId="0" applyFont="1" applyFill="1" applyAlignment="1">
      <alignment horizontal="left" vertical="top" wrapText="1"/>
    </xf>
    <xf numFmtId="10" fontId="23" fillId="0" borderId="0" xfId="2" applyNumberFormat="1" applyFont="1" applyFill="1" applyAlignment="1">
      <alignment horizontal="left" vertical="top" wrapText="1"/>
    </xf>
  </cellXfs>
  <cellStyles count="3">
    <cellStyle name="Moeda" xfId="1" builtinId="4"/>
    <cellStyle name="Normal" xfId="0" builtinId="0"/>
    <cellStyle name="Porcentagem"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36635</xdr:colOff>
      <xdr:row>0</xdr:row>
      <xdr:rowOff>21980</xdr:rowOff>
    </xdr:from>
    <xdr:to>
      <xdr:col>2</xdr:col>
      <xdr:colOff>575897</xdr:colOff>
      <xdr:row>1</xdr:row>
      <xdr:rowOff>300402</xdr:rowOff>
    </xdr:to>
    <xdr:pic>
      <xdr:nvPicPr>
        <xdr:cNvPr id="2" name="Imagem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635" y="21980"/>
          <a:ext cx="1594339" cy="468922"/>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1"/>
  <sheetViews>
    <sheetView showZeros="0" tabSelected="1" showOutlineSymbols="0" showWhiteSpace="0" zoomScaleNormal="100" workbookViewId="0">
      <selection activeCell="L12" sqref="L12"/>
    </sheetView>
  </sheetViews>
  <sheetFormatPr defaultRowHeight="14.25" x14ac:dyDescent="0.2"/>
  <cols>
    <col min="1" max="1" width="5" style="2" bestFit="1" customWidth="1"/>
    <col min="2" max="2" width="8.875" style="2" bestFit="1" customWidth="1"/>
    <col min="3" max="3" width="7.875" style="2" bestFit="1" customWidth="1"/>
    <col min="4" max="4" width="60" style="2" bestFit="1" customWidth="1"/>
    <col min="5" max="5" width="8.625" style="2" customWidth="1"/>
    <col min="6" max="9" width="12.625" style="2" customWidth="1"/>
    <col min="10" max="10" width="8.75" style="2" bestFit="1" customWidth="1"/>
    <col min="11" max="11" width="9" style="2"/>
    <col min="12" max="12" width="15.625" style="2" bestFit="1" customWidth="1"/>
    <col min="13" max="16384" width="9" style="2"/>
  </cols>
  <sheetData>
    <row r="1" spans="1:12" ht="15" x14ac:dyDescent="0.2">
      <c r="A1"/>
      <c r="B1" s="1"/>
      <c r="C1" s="1"/>
      <c r="D1" s="1" t="s">
        <v>0</v>
      </c>
      <c r="E1" s="48" t="s">
        <v>1</v>
      </c>
      <c r="F1" s="48"/>
      <c r="G1" s="48" t="s">
        <v>2</v>
      </c>
      <c r="H1" s="48"/>
      <c r="I1" s="48" t="s">
        <v>3</v>
      </c>
      <c r="J1" s="48"/>
    </row>
    <row r="2" spans="1:12" ht="55.5" customHeight="1" x14ac:dyDescent="0.2">
      <c r="A2" s="3"/>
      <c r="B2"/>
      <c r="C2" s="3"/>
      <c r="D2" s="32" t="s">
        <v>237</v>
      </c>
      <c r="E2" s="49" t="s">
        <v>235</v>
      </c>
      <c r="F2" s="49"/>
      <c r="G2" s="50">
        <v>0.23050000000000001</v>
      </c>
      <c r="H2" s="50"/>
      <c r="I2" s="49" t="s">
        <v>4</v>
      </c>
      <c r="J2" s="49"/>
    </row>
    <row r="3" spans="1:12" x14ac:dyDescent="0.2">
      <c r="A3" s="3"/>
      <c r="B3" s="3"/>
      <c r="C3" s="3"/>
      <c r="D3" s="17"/>
      <c r="E3" s="17"/>
      <c r="F3" s="3"/>
      <c r="G3" s="31"/>
      <c r="H3" s="31"/>
      <c r="I3" s="3"/>
      <c r="J3" s="3"/>
    </row>
    <row r="4" spans="1:12" x14ac:dyDescent="0.2">
      <c r="A4" s="44" t="s">
        <v>236</v>
      </c>
      <c r="B4" s="45"/>
      <c r="C4" s="45"/>
      <c r="D4" s="45"/>
      <c r="E4" s="45"/>
      <c r="F4" s="45"/>
      <c r="G4" s="45"/>
      <c r="H4" s="45"/>
      <c r="I4" s="45"/>
      <c r="J4" s="45"/>
    </row>
    <row r="5" spans="1:12" ht="30" x14ac:dyDescent="0.2">
      <c r="A5" s="8" t="s">
        <v>5</v>
      </c>
      <c r="B5" s="9" t="s">
        <v>6</v>
      </c>
      <c r="C5" s="8" t="s">
        <v>7</v>
      </c>
      <c r="D5" s="8" t="s">
        <v>8</v>
      </c>
      <c r="E5" s="10" t="s">
        <v>9</v>
      </c>
      <c r="F5" s="9" t="s">
        <v>10</v>
      </c>
      <c r="G5" s="9" t="s">
        <v>11</v>
      </c>
      <c r="H5" s="9" t="s">
        <v>12</v>
      </c>
      <c r="I5" s="9" t="s">
        <v>13</v>
      </c>
      <c r="J5" s="9" t="s">
        <v>14</v>
      </c>
    </row>
    <row r="6" spans="1:12" x14ac:dyDescent="0.2">
      <c r="A6" s="11" t="s">
        <v>15</v>
      </c>
      <c r="B6" s="11"/>
      <c r="C6" s="11"/>
      <c r="D6" s="11" t="s">
        <v>16</v>
      </c>
      <c r="E6" s="11"/>
      <c r="F6" s="26"/>
      <c r="G6" s="21"/>
      <c r="H6" s="21"/>
      <c r="I6" s="22">
        <f>SUM(I7:I12)</f>
        <v>35751.550000000003</v>
      </c>
      <c r="J6" s="12">
        <f>I6/$H$108</f>
        <v>2.63E-2</v>
      </c>
    </row>
    <row r="7" spans="1:12" x14ac:dyDescent="0.2">
      <c r="A7" s="13" t="s">
        <v>17</v>
      </c>
      <c r="B7" s="14" t="s">
        <v>18</v>
      </c>
      <c r="C7" s="13" t="s">
        <v>19</v>
      </c>
      <c r="D7" s="13" t="s">
        <v>20</v>
      </c>
      <c r="E7" s="15" t="s">
        <v>21</v>
      </c>
      <c r="F7" s="27">
        <v>6</v>
      </c>
      <c r="G7" s="23">
        <v>337.33</v>
      </c>
      <c r="H7" s="23">
        <f>G7*(1+$G$2)</f>
        <v>415.08</v>
      </c>
      <c r="I7" s="23">
        <f>F7*H7</f>
        <v>2490.48</v>
      </c>
      <c r="J7" s="16">
        <f t="shared" ref="J7:J70" si="0">I7/$H$108</f>
        <v>1.8E-3</v>
      </c>
      <c r="K7" s="20"/>
      <c r="L7" s="20"/>
    </row>
    <row r="8" spans="1:12" x14ac:dyDescent="0.2">
      <c r="A8" s="13" t="s">
        <v>22</v>
      </c>
      <c r="B8" s="14" t="s">
        <v>23</v>
      </c>
      <c r="C8" s="13" t="s">
        <v>24</v>
      </c>
      <c r="D8" s="13" t="s">
        <v>25</v>
      </c>
      <c r="E8" s="15" t="s">
        <v>26</v>
      </c>
      <c r="F8" s="27">
        <v>1</v>
      </c>
      <c r="G8" s="23">
        <v>437.08</v>
      </c>
      <c r="H8" s="23">
        <f t="shared" ref="H8:H41" si="1">G8*(1+$G$2)</f>
        <v>537.83000000000004</v>
      </c>
      <c r="I8" s="23">
        <f t="shared" ref="I8:I12" si="2">F8*H8</f>
        <v>537.83000000000004</v>
      </c>
      <c r="J8" s="16">
        <f t="shared" si="0"/>
        <v>4.0000000000000002E-4</v>
      </c>
      <c r="K8" s="20"/>
      <c r="L8" s="20"/>
    </row>
    <row r="9" spans="1:12" ht="25.5" x14ac:dyDescent="0.2">
      <c r="A9" s="13" t="s">
        <v>27</v>
      </c>
      <c r="B9" s="14" t="s">
        <v>28</v>
      </c>
      <c r="C9" s="13" t="s">
        <v>19</v>
      </c>
      <c r="D9" s="13" t="s">
        <v>288</v>
      </c>
      <c r="E9" s="15" t="s">
        <v>21</v>
      </c>
      <c r="F9" s="27">
        <v>185.98</v>
      </c>
      <c r="G9" s="23">
        <v>17.04</v>
      </c>
      <c r="H9" s="23">
        <f t="shared" si="1"/>
        <v>20.97</v>
      </c>
      <c r="I9" s="23">
        <f t="shared" si="2"/>
        <v>3900</v>
      </c>
      <c r="J9" s="16">
        <f t="shared" si="0"/>
        <v>2.8999999999999998E-3</v>
      </c>
      <c r="K9" s="20"/>
      <c r="L9" s="20"/>
    </row>
    <row r="10" spans="1:12" ht="25.5" x14ac:dyDescent="0.2">
      <c r="A10" s="13" t="s">
        <v>29</v>
      </c>
      <c r="B10" s="14" t="s">
        <v>30</v>
      </c>
      <c r="C10" s="13" t="s">
        <v>19</v>
      </c>
      <c r="D10" s="13" t="s">
        <v>287</v>
      </c>
      <c r="E10" s="15" t="s">
        <v>21</v>
      </c>
      <c r="F10" s="27">
        <v>1139</v>
      </c>
      <c r="G10" s="23">
        <v>8.93</v>
      </c>
      <c r="H10" s="23">
        <f t="shared" si="1"/>
        <v>10.99</v>
      </c>
      <c r="I10" s="23">
        <f t="shared" si="2"/>
        <v>12517.61</v>
      </c>
      <c r="J10" s="16">
        <f t="shared" si="0"/>
        <v>9.1999999999999998E-3</v>
      </c>
      <c r="K10" s="20"/>
      <c r="L10" s="20"/>
    </row>
    <row r="11" spans="1:12" ht="25.5" x14ac:dyDescent="0.2">
      <c r="A11" s="13" t="s">
        <v>29</v>
      </c>
      <c r="B11" s="14" t="s">
        <v>31</v>
      </c>
      <c r="C11" s="13" t="s">
        <v>32</v>
      </c>
      <c r="D11" s="13" t="s">
        <v>289</v>
      </c>
      <c r="E11" s="15" t="s">
        <v>33</v>
      </c>
      <c r="F11" s="27">
        <v>56.61</v>
      </c>
      <c r="G11" s="23">
        <v>28.01</v>
      </c>
      <c r="H11" s="23">
        <f t="shared" si="1"/>
        <v>34.47</v>
      </c>
      <c r="I11" s="23">
        <f t="shared" si="2"/>
        <v>1951.35</v>
      </c>
      <c r="J11" s="16">
        <f t="shared" si="0"/>
        <v>1.4E-3</v>
      </c>
      <c r="K11" s="20"/>
      <c r="L11" s="20"/>
    </row>
    <row r="12" spans="1:12" ht="51" x14ac:dyDescent="0.2">
      <c r="A12" s="13" t="s">
        <v>34</v>
      </c>
      <c r="B12" s="14" t="s">
        <v>35</v>
      </c>
      <c r="C12" s="13" t="s">
        <v>19</v>
      </c>
      <c r="D12" s="13" t="s">
        <v>286</v>
      </c>
      <c r="E12" s="15" t="s">
        <v>21</v>
      </c>
      <c r="F12" s="27">
        <v>206.21</v>
      </c>
      <c r="G12" s="23">
        <v>56.57</v>
      </c>
      <c r="H12" s="23">
        <f t="shared" si="1"/>
        <v>69.61</v>
      </c>
      <c r="I12" s="23">
        <f t="shared" si="2"/>
        <v>14354.28</v>
      </c>
      <c r="J12" s="16">
        <f t="shared" si="0"/>
        <v>1.0500000000000001E-2</v>
      </c>
      <c r="K12" s="20"/>
      <c r="L12" s="20"/>
    </row>
    <row r="13" spans="1:12" x14ac:dyDescent="0.2">
      <c r="A13" s="11" t="s">
        <v>36</v>
      </c>
      <c r="B13" s="11"/>
      <c r="C13" s="11"/>
      <c r="D13" s="11" t="s">
        <v>37</v>
      </c>
      <c r="E13" s="11"/>
      <c r="F13" s="26"/>
      <c r="G13" s="21"/>
      <c r="H13" s="21"/>
      <c r="I13" s="22">
        <f>SUM(I14:I18)</f>
        <v>266863.68</v>
      </c>
      <c r="J13" s="12">
        <f t="shared" si="0"/>
        <v>0.1961</v>
      </c>
      <c r="L13" s="20"/>
    </row>
    <row r="14" spans="1:12" ht="51" x14ac:dyDescent="0.2">
      <c r="A14" s="13" t="s">
        <v>38</v>
      </c>
      <c r="B14" s="14" t="s">
        <v>39</v>
      </c>
      <c r="C14" s="13" t="s">
        <v>19</v>
      </c>
      <c r="D14" s="13" t="s">
        <v>285</v>
      </c>
      <c r="E14" s="15" t="s">
        <v>21</v>
      </c>
      <c r="F14" s="27">
        <v>260.44</v>
      </c>
      <c r="G14" s="23">
        <v>4.43</v>
      </c>
      <c r="H14" s="23">
        <f t="shared" si="1"/>
        <v>5.45</v>
      </c>
      <c r="I14" s="23">
        <f t="shared" ref="I14:I41" si="3">F14*H14</f>
        <v>1419.4</v>
      </c>
      <c r="J14" s="16">
        <f t="shared" si="0"/>
        <v>1E-3</v>
      </c>
      <c r="L14" s="20"/>
    </row>
    <row r="15" spans="1:12" ht="51" x14ac:dyDescent="0.2">
      <c r="A15" s="13" t="s">
        <v>40</v>
      </c>
      <c r="B15" s="14" t="s">
        <v>41</v>
      </c>
      <c r="C15" s="13" t="s">
        <v>19</v>
      </c>
      <c r="D15" s="13" t="s">
        <v>284</v>
      </c>
      <c r="E15" s="15" t="s">
        <v>21</v>
      </c>
      <c r="F15" s="27">
        <v>600.61</v>
      </c>
      <c r="G15" s="23">
        <v>30</v>
      </c>
      <c r="H15" s="23">
        <f t="shared" si="1"/>
        <v>36.92</v>
      </c>
      <c r="I15" s="23">
        <f t="shared" si="3"/>
        <v>22174.52</v>
      </c>
      <c r="J15" s="16">
        <f t="shared" si="0"/>
        <v>1.6299999999999999E-2</v>
      </c>
      <c r="L15" s="20"/>
    </row>
    <row r="16" spans="1:12" ht="51" x14ac:dyDescent="0.2">
      <c r="A16" s="13" t="s">
        <v>42</v>
      </c>
      <c r="B16" s="14" t="s">
        <v>43</v>
      </c>
      <c r="C16" s="13" t="s">
        <v>24</v>
      </c>
      <c r="D16" s="13" t="s">
        <v>44</v>
      </c>
      <c r="E16" s="15" t="s">
        <v>45</v>
      </c>
      <c r="F16" s="27">
        <v>717.4</v>
      </c>
      <c r="G16" s="23">
        <v>17.670000000000002</v>
      </c>
      <c r="H16" s="23">
        <f t="shared" si="1"/>
        <v>21.74</v>
      </c>
      <c r="I16" s="23">
        <f t="shared" si="3"/>
        <v>15596.28</v>
      </c>
      <c r="J16" s="16">
        <f t="shared" si="0"/>
        <v>1.15E-2</v>
      </c>
      <c r="L16" s="20"/>
    </row>
    <row r="17" spans="1:12" ht="38.25" x14ac:dyDescent="0.2">
      <c r="A17" s="13" t="s">
        <v>46</v>
      </c>
      <c r="B17" s="14" t="s">
        <v>47</v>
      </c>
      <c r="C17" s="13" t="s">
        <v>24</v>
      </c>
      <c r="D17" s="13" t="s">
        <v>48</v>
      </c>
      <c r="E17" s="15" t="s">
        <v>21</v>
      </c>
      <c r="F17" s="27">
        <v>1425.96</v>
      </c>
      <c r="G17" s="23">
        <v>59.7</v>
      </c>
      <c r="H17" s="23">
        <f t="shared" si="1"/>
        <v>73.459999999999994</v>
      </c>
      <c r="I17" s="23">
        <f t="shared" si="3"/>
        <v>104751.02</v>
      </c>
      <c r="J17" s="16">
        <f t="shared" si="0"/>
        <v>7.6999999999999999E-2</v>
      </c>
      <c r="L17" s="20"/>
    </row>
    <row r="18" spans="1:12" ht="38.25" x14ac:dyDescent="0.2">
      <c r="A18" s="13" t="s">
        <v>49</v>
      </c>
      <c r="B18" s="14" t="s">
        <v>50</v>
      </c>
      <c r="C18" s="13" t="s">
        <v>24</v>
      </c>
      <c r="D18" s="13" t="s">
        <v>51</v>
      </c>
      <c r="E18" s="15" t="s">
        <v>21</v>
      </c>
      <c r="F18" s="27">
        <v>1969.28</v>
      </c>
      <c r="G18" s="23">
        <v>50.73</v>
      </c>
      <c r="H18" s="23">
        <f t="shared" si="1"/>
        <v>62.42</v>
      </c>
      <c r="I18" s="23">
        <f t="shared" si="3"/>
        <v>122922.46</v>
      </c>
      <c r="J18" s="16">
        <f t="shared" si="0"/>
        <v>9.0300000000000005E-2</v>
      </c>
      <c r="L18" s="20"/>
    </row>
    <row r="19" spans="1:12" x14ac:dyDescent="0.2">
      <c r="A19" s="11" t="s">
        <v>52</v>
      </c>
      <c r="B19" s="11"/>
      <c r="C19" s="11"/>
      <c r="D19" s="11" t="s">
        <v>53</v>
      </c>
      <c r="E19" s="11"/>
      <c r="F19" s="26"/>
      <c r="G19" s="21"/>
      <c r="H19" s="21"/>
      <c r="I19" s="22">
        <f>SUM(I20:I27)</f>
        <v>87928</v>
      </c>
      <c r="J19" s="12">
        <f t="shared" si="0"/>
        <v>6.4600000000000005E-2</v>
      </c>
      <c r="L19" s="20"/>
    </row>
    <row r="20" spans="1:12" x14ac:dyDescent="0.2">
      <c r="A20" s="13" t="s">
        <v>54</v>
      </c>
      <c r="B20" s="14" t="s">
        <v>55</v>
      </c>
      <c r="C20" s="13" t="s">
        <v>19</v>
      </c>
      <c r="D20" s="13" t="s">
        <v>283</v>
      </c>
      <c r="E20" s="15" t="s">
        <v>21</v>
      </c>
      <c r="F20" s="27">
        <v>1700</v>
      </c>
      <c r="G20" s="23">
        <v>1.69</v>
      </c>
      <c r="H20" s="23">
        <f t="shared" si="1"/>
        <v>2.08</v>
      </c>
      <c r="I20" s="23">
        <f t="shared" si="3"/>
        <v>3536</v>
      </c>
      <c r="J20" s="16">
        <f t="shared" si="0"/>
        <v>2.5999999999999999E-3</v>
      </c>
      <c r="L20" s="20"/>
    </row>
    <row r="21" spans="1:12" ht="25.5" x14ac:dyDescent="0.2">
      <c r="A21" s="13" t="s">
        <v>56</v>
      </c>
      <c r="B21" s="14" t="s">
        <v>57</v>
      </c>
      <c r="C21" s="13" t="s">
        <v>19</v>
      </c>
      <c r="D21" s="13" t="s">
        <v>282</v>
      </c>
      <c r="E21" s="15" t="s">
        <v>21</v>
      </c>
      <c r="F21" s="27">
        <v>1700</v>
      </c>
      <c r="G21" s="23">
        <v>10.39</v>
      </c>
      <c r="H21" s="23">
        <f t="shared" si="1"/>
        <v>12.78</v>
      </c>
      <c r="I21" s="23">
        <f t="shared" si="3"/>
        <v>21726</v>
      </c>
      <c r="J21" s="16">
        <f t="shared" si="0"/>
        <v>1.6E-2</v>
      </c>
      <c r="L21" s="20"/>
    </row>
    <row r="22" spans="1:12" x14ac:dyDescent="0.2">
      <c r="A22" s="13" t="s">
        <v>58</v>
      </c>
      <c r="B22" s="14" t="s">
        <v>59</v>
      </c>
      <c r="C22" s="13" t="s">
        <v>19</v>
      </c>
      <c r="D22" s="13" t="s">
        <v>281</v>
      </c>
      <c r="E22" s="15" t="s">
        <v>21</v>
      </c>
      <c r="F22" s="27">
        <v>165.58</v>
      </c>
      <c r="G22" s="23">
        <v>1.98</v>
      </c>
      <c r="H22" s="23">
        <f t="shared" si="1"/>
        <v>2.44</v>
      </c>
      <c r="I22" s="23">
        <f t="shared" si="3"/>
        <v>404.02</v>
      </c>
      <c r="J22" s="16">
        <f t="shared" si="0"/>
        <v>2.9999999999999997E-4</v>
      </c>
      <c r="L22" s="20"/>
    </row>
    <row r="23" spans="1:12" ht="25.5" x14ac:dyDescent="0.2">
      <c r="A23" s="13" t="s">
        <v>60</v>
      </c>
      <c r="B23" s="14" t="s">
        <v>61</v>
      </c>
      <c r="C23" s="13" t="s">
        <v>19</v>
      </c>
      <c r="D23" s="13" t="s">
        <v>280</v>
      </c>
      <c r="E23" s="15" t="s">
        <v>21</v>
      </c>
      <c r="F23" s="27">
        <v>165.58</v>
      </c>
      <c r="G23" s="23">
        <v>11.7</v>
      </c>
      <c r="H23" s="23">
        <f t="shared" si="1"/>
        <v>14.4</v>
      </c>
      <c r="I23" s="23">
        <f t="shared" si="3"/>
        <v>2384.35</v>
      </c>
      <c r="J23" s="16">
        <f t="shared" si="0"/>
        <v>1.8E-3</v>
      </c>
      <c r="L23" s="20"/>
    </row>
    <row r="24" spans="1:12" ht="25.5" x14ac:dyDescent="0.2">
      <c r="A24" s="13" t="s">
        <v>62</v>
      </c>
      <c r="B24" s="14" t="s">
        <v>63</v>
      </c>
      <c r="C24" s="13" t="s">
        <v>19</v>
      </c>
      <c r="D24" s="13" t="s">
        <v>279</v>
      </c>
      <c r="E24" s="15" t="s">
        <v>21</v>
      </c>
      <c r="F24" s="27">
        <v>1700</v>
      </c>
      <c r="G24" s="23">
        <v>1.96</v>
      </c>
      <c r="H24" s="23">
        <f t="shared" si="1"/>
        <v>2.41</v>
      </c>
      <c r="I24" s="23">
        <f t="shared" si="3"/>
        <v>4097</v>
      </c>
      <c r="J24" s="16">
        <f t="shared" si="0"/>
        <v>3.0000000000000001E-3</v>
      </c>
      <c r="L24" s="20"/>
    </row>
    <row r="25" spans="1:12" ht="25.5" x14ac:dyDescent="0.2">
      <c r="A25" s="13" t="s">
        <v>64</v>
      </c>
      <c r="B25" s="14" t="s">
        <v>65</v>
      </c>
      <c r="C25" s="13" t="s">
        <v>19</v>
      </c>
      <c r="D25" s="13" t="s">
        <v>278</v>
      </c>
      <c r="E25" s="15" t="s">
        <v>21</v>
      </c>
      <c r="F25" s="27">
        <v>2454.8000000000002</v>
      </c>
      <c r="G25" s="23">
        <v>14.73</v>
      </c>
      <c r="H25" s="23">
        <f t="shared" si="1"/>
        <v>18.13</v>
      </c>
      <c r="I25" s="23">
        <f t="shared" si="3"/>
        <v>44505.52</v>
      </c>
      <c r="J25" s="16">
        <f t="shared" si="0"/>
        <v>3.27E-2</v>
      </c>
      <c r="L25" s="20"/>
    </row>
    <row r="26" spans="1:12" x14ac:dyDescent="0.2">
      <c r="A26" s="13" t="s">
        <v>66</v>
      </c>
      <c r="B26" s="14" t="s">
        <v>67</v>
      </c>
      <c r="C26" s="13" t="s">
        <v>24</v>
      </c>
      <c r="D26" s="13" t="s">
        <v>290</v>
      </c>
      <c r="E26" s="15" t="s">
        <v>21</v>
      </c>
      <c r="F26" s="27">
        <v>392.7</v>
      </c>
      <c r="G26" s="23">
        <v>12.2</v>
      </c>
      <c r="H26" s="23">
        <f t="shared" si="1"/>
        <v>15.01</v>
      </c>
      <c r="I26" s="23">
        <f t="shared" si="3"/>
        <v>5894.43</v>
      </c>
      <c r="J26" s="16">
        <f t="shared" si="0"/>
        <v>4.3E-3</v>
      </c>
      <c r="L26" s="20"/>
    </row>
    <row r="27" spans="1:12" ht="38.25" x14ac:dyDescent="0.2">
      <c r="A27" s="13" t="s">
        <v>68</v>
      </c>
      <c r="B27" s="14" t="s">
        <v>69</v>
      </c>
      <c r="C27" s="13" t="s">
        <v>32</v>
      </c>
      <c r="D27" s="13" t="s">
        <v>238</v>
      </c>
      <c r="E27" s="15" t="s">
        <v>21</v>
      </c>
      <c r="F27" s="27">
        <v>199.58</v>
      </c>
      <c r="G27" s="23">
        <v>21.91</v>
      </c>
      <c r="H27" s="23">
        <f t="shared" si="1"/>
        <v>26.96</v>
      </c>
      <c r="I27" s="23">
        <f t="shared" si="3"/>
        <v>5380.68</v>
      </c>
      <c r="J27" s="16">
        <f t="shared" si="0"/>
        <v>4.0000000000000001E-3</v>
      </c>
      <c r="L27" s="20"/>
    </row>
    <row r="28" spans="1:12" x14ac:dyDescent="0.2">
      <c r="A28" s="11" t="s">
        <v>70</v>
      </c>
      <c r="B28" s="11"/>
      <c r="C28" s="11"/>
      <c r="D28" s="11" t="s">
        <v>71</v>
      </c>
      <c r="E28" s="11"/>
      <c r="F28" s="26"/>
      <c r="G28" s="21"/>
      <c r="H28" s="21"/>
      <c r="I28" s="22">
        <f>SUM(I29)</f>
        <v>94678.66</v>
      </c>
      <c r="J28" s="12">
        <f t="shared" si="0"/>
        <v>6.9599999999999995E-2</v>
      </c>
      <c r="L28" s="20"/>
    </row>
    <row r="29" spans="1:12" ht="25.5" x14ac:dyDescent="0.2">
      <c r="A29" s="13" t="s">
        <v>72</v>
      </c>
      <c r="B29" s="14" t="s">
        <v>73</v>
      </c>
      <c r="C29" s="13" t="s">
        <v>19</v>
      </c>
      <c r="D29" s="13" t="s">
        <v>277</v>
      </c>
      <c r="E29" s="15" t="s">
        <v>21</v>
      </c>
      <c r="F29" s="27">
        <v>1537.99</v>
      </c>
      <c r="G29" s="23">
        <v>50.03</v>
      </c>
      <c r="H29" s="23">
        <f t="shared" si="1"/>
        <v>61.56</v>
      </c>
      <c r="I29" s="23">
        <f t="shared" si="3"/>
        <v>94678.66</v>
      </c>
      <c r="J29" s="16">
        <f t="shared" si="0"/>
        <v>6.9599999999999995E-2</v>
      </c>
      <c r="L29" s="20"/>
    </row>
    <row r="30" spans="1:12" x14ac:dyDescent="0.2">
      <c r="A30" s="11" t="s">
        <v>74</v>
      </c>
      <c r="B30" s="11"/>
      <c r="C30" s="11"/>
      <c r="D30" s="11" t="s">
        <v>75</v>
      </c>
      <c r="E30" s="11"/>
      <c r="F30" s="26"/>
      <c r="G30" s="21"/>
      <c r="H30" s="21"/>
      <c r="I30" s="22">
        <f>SUM(I31:I41)</f>
        <v>157117.57</v>
      </c>
      <c r="J30" s="12">
        <f t="shared" si="0"/>
        <v>0.11550000000000001</v>
      </c>
      <c r="L30" s="20"/>
    </row>
    <row r="31" spans="1:12" ht="38.25" x14ac:dyDescent="0.2">
      <c r="A31" s="13" t="s">
        <v>76</v>
      </c>
      <c r="B31" s="14" t="s">
        <v>77</v>
      </c>
      <c r="C31" s="13" t="s">
        <v>19</v>
      </c>
      <c r="D31" s="13" t="s">
        <v>276</v>
      </c>
      <c r="E31" s="15" t="s">
        <v>78</v>
      </c>
      <c r="F31" s="27">
        <v>306</v>
      </c>
      <c r="G31" s="23">
        <v>135.05000000000001</v>
      </c>
      <c r="H31" s="23">
        <f t="shared" si="1"/>
        <v>166.18</v>
      </c>
      <c r="I31" s="23">
        <f t="shared" si="3"/>
        <v>50851.08</v>
      </c>
      <c r="J31" s="16">
        <f t="shared" si="0"/>
        <v>3.7400000000000003E-2</v>
      </c>
      <c r="L31" s="20"/>
    </row>
    <row r="32" spans="1:12" ht="25.5" x14ac:dyDescent="0.2">
      <c r="A32" s="13" t="s">
        <v>79</v>
      </c>
      <c r="B32" s="14" t="s">
        <v>80</v>
      </c>
      <c r="C32" s="13" t="s">
        <v>19</v>
      </c>
      <c r="D32" s="13" t="s">
        <v>275</v>
      </c>
      <c r="E32" s="15" t="s">
        <v>78</v>
      </c>
      <c r="F32" s="27">
        <v>102</v>
      </c>
      <c r="G32" s="23">
        <v>120.56</v>
      </c>
      <c r="H32" s="23">
        <f t="shared" si="1"/>
        <v>148.35</v>
      </c>
      <c r="I32" s="23">
        <f t="shared" si="3"/>
        <v>15131.7</v>
      </c>
      <c r="J32" s="16">
        <f t="shared" si="0"/>
        <v>1.11E-2</v>
      </c>
      <c r="L32" s="20"/>
    </row>
    <row r="33" spans="1:12" ht="38.25" x14ac:dyDescent="0.2">
      <c r="A33" s="13" t="s">
        <v>81</v>
      </c>
      <c r="B33" s="14" t="s">
        <v>82</v>
      </c>
      <c r="C33" s="13" t="s">
        <v>19</v>
      </c>
      <c r="D33" s="13" t="s">
        <v>274</v>
      </c>
      <c r="E33" s="15" t="s">
        <v>78</v>
      </c>
      <c r="F33" s="27">
        <v>289</v>
      </c>
      <c r="G33" s="23">
        <v>99.48</v>
      </c>
      <c r="H33" s="23">
        <f t="shared" si="1"/>
        <v>122.41</v>
      </c>
      <c r="I33" s="23">
        <f t="shared" si="3"/>
        <v>35376.49</v>
      </c>
      <c r="J33" s="16">
        <f t="shared" si="0"/>
        <v>2.5999999999999999E-2</v>
      </c>
      <c r="L33" s="20"/>
    </row>
    <row r="34" spans="1:12" ht="63.75" x14ac:dyDescent="0.2">
      <c r="A34" s="13" t="s">
        <v>83</v>
      </c>
      <c r="B34" s="14" t="s">
        <v>84</v>
      </c>
      <c r="C34" s="13" t="s">
        <v>24</v>
      </c>
      <c r="D34" s="13" t="s">
        <v>291</v>
      </c>
      <c r="E34" s="15" t="s">
        <v>78</v>
      </c>
      <c r="F34" s="27">
        <v>221</v>
      </c>
      <c r="G34" s="23">
        <v>141.97999999999999</v>
      </c>
      <c r="H34" s="23">
        <f t="shared" si="1"/>
        <v>174.71</v>
      </c>
      <c r="I34" s="23">
        <f t="shared" si="3"/>
        <v>38610.910000000003</v>
      </c>
      <c r="J34" s="16">
        <f t="shared" si="0"/>
        <v>2.8400000000000002E-2</v>
      </c>
      <c r="L34" s="20"/>
    </row>
    <row r="35" spans="1:12" ht="25.5" x14ac:dyDescent="0.2">
      <c r="A35" s="13" t="s">
        <v>85</v>
      </c>
      <c r="B35" s="14" t="s">
        <v>86</v>
      </c>
      <c r="C35" s="13" t="s">
        <v>19</v>
      </c>
      <c r="D35" s="13" t="s">
        <v>310</v>
      </c>
      <c r="E35" s="15" t="s">
        <v>78</v>
      </c>
      <c r="F35" s="27">
        <v>68</v>
      </c>
      <c r="G35" s="23">
        <v>89.8</v>
      </c>
      <c r="H35" s="23">
        <f t="shared" si="1"/>
        <v>110.5</v>
      </c>
      <c r="I35" s="23">
        <f t="shared" si="3"/>
        <v>7514</v>
      </c>
      <c r="J35" s="16">
        <f t="shared" si="0"/>
        <v>5.4999999999999997E-3</v>
      </c>
      <c r="L35" s="20"/>
    </row>
    <row r="36" spans="1:12" ht="38.25" x14ac:dyDescent="0.2">
      <c r="A36" s="13" t="s">
        <v>87</v>
      </c>
      <c r="B36" s="14" t="s">
        <v>88</v>
      </c>
      <c r="C36" s="13" t="s">
        <v>32</v>
      </c>
      <c r="D36" s="13" t="s">
        <v>292</v>
      </c>
      <c r="E36" s="15" t="s">
        <v>89</v>
      </c>
      <c r="F36" s="27">
        <v>17</v>
      </c>
      <c r="G36" s="23">
        <v>116.49</v>
      </c>
      <c r="H36" s="23">
        <f t="shared" si="1"/>
        <v>143.34</v>
      </c>
      <c r="I36" s="23">
        <f t="shared" si="3"/>
        <v>2436.7800000000002</v>
      </c>
      <c r="J36" s="16">
        <f t="shared" si="0"/>
        <v>1.8E-3</v>
      </c>
      <c r="L36" s="20"/>
    </row>
    <row r="37" spans="1:12" ht="25.5" x14ac:dyDescent="0.2">
      <c r="A37" s="13" t="s">
        <v>90</v>
      </c>
      <c r="B37" s="14" t="s">
        <v>91</v>
      </c>
      <c r="C37" s="13" t="s">
        <v>19</v>
      </c>
      <c r="D37" s="13" t="s">
        <v>273</v>
      </c>
      <c r="E37" s="15" t="s">
        <v>78</v>
      </c>
      <c r="F37" s="27">
        <v>51</v>
      </c>
      <c r="G37" s="23">
        <v>9.07</v>
      </c>
      <c r="H37" s="23">
        <f t="shared" si="1"/>
        <v>11.16</v>
      </c>
      <c r="I37" s="23">
        <f t="shared" si="3"/>
        <v>569.16</v>
      </c>
      <c r="J37" s="16">
        <f t="shared" si="0"/>
        <v>4.0000000000000002E-4</v>
      </c>
      <c r="L37" s="20"/>
    </row>
    <row r="38" spans="1:12" ht="25.5" x14ac:dyDescent="0.2">
      <c r="A38" s="13" t="s">
        <v>92</v>
      </c>
      <c r="B38" s="14" t="s">
        <v>93</v>
      </c>
      <c r="C38" s="13" t="s">
        <v>19</v>
      </c>
      <c r="D38" s="13" t="s">
        <v>272</v>
      </c>
      <c r="E38" s="15" t="s">
        <v>78</v>
      </c>
      <c r="F38" s="27">
        <v>68</v>
      </c>
      <c r="G38" s="23">
        <v>9.84</v>
      </c>
      <c r="H38" s="23">
        <f t="shared" si="1"/>
        <v>12.11</v>
      </c>
      <c r="I38" s="23">
        <f t="shared" si="3"/>
        <v>823.48</v>
      </c>
      <c r="J38" s="16">
        <f t="shared" si="0"/>
        <v>5.9999999999999995E-4</v>
      </c>
      <c r="L38" s="20"/>
    </row>
    <row r="39" spans="1:12" ht="25.5" x14ac:dyDescent="0.2">
      <c r="A39" s="13" t="s">
        <v>92</v>
      </c>
      <c r="B39" s="14" t="s">
        <v>94</v>
      </c>
      <c r="C39" s="13" t="s">
        <v>19</v>
      </c>
      <c r="D39" s="13" t="s">
        <v>271</v>
      </c>
      <c r="E39" s="15" t="s">
        <v>78</v>
      </c>
      <c r="F39" s="27">
        <v>17</v>
      </c>
      <c r="G39" s="23">
        <v>10.82</v>
      </c>
      <c r="H39" s="23">
        <f t="shared" si="1"/>
        <v>13.31</v>
      </c>
      <c r="I39" s="23">
        <f t="shared" si="3"/>
        <v>226.27</v>
      </c>
      <c r="J39" s="16">
        <f t="shared" si="0"/>
        <v>2.0000000000000001E-4</v>
      </c>
      <c r="L39" s="20"/>
    </row>
    <row r="40" spans="1:12" ht="25.5" x14ac:dyDescent="0.2">
      <c r="A40" s="13" t="s">
        <v>95</v>
      </c>
      <c r="B40" s="14" t="s">
        <v>96</v>
      </c>
      <c r="C40" s="13" t="s">
        <v>19</v>
      </c>
      <c r="D40" s="13" t="s">
        <v>270</v>
      </c>
      <c r="E40" s="15" t="s">
        <v>97</v>
      </c>
      <c r="F40" s="27">
        <v>510</v>
      </c>
      <c r="G40" s="23">
        <v>6.34</v>
      </c>
      <c r="H40" s="23">
        <f t="shared" si="1"/>
        <v>7.8</v>
      </c>
      <c r="I40" s="23">
        <f t="shared" si="3"/>
        <v>3978</v>
      </c>
      <c r="J40" s="16">
        <f t="shared" si="0"/>
        <v>2.8999999999999998E-3</v>
      </c>
      <c r="L40" s="20"/>
    </row>
    <row r="41" spans="1:12" ht="25.5" x14ac:dyDescent="0.2">
      <c r="A41" s="13" t="s">
        <v>98</v>
      </c>
      <c r="B41" s="14" t="s">
        <v>99</v>
      </c>
      <c r="C41" s="13" t="s">
        <v>19</v>
      </c>
      <c r="D41" s="13" t="s">
        <v>269</v>
      </c>
      <c r="E41" s="15" t="s">
        <v>97</v>
      </c>
      <c r="F41" s="27">
        <v>170</v>
      </c>
      <c r="G41" s="23">
        <v>7.65</v>
      </c>
      <c r="H41" s="23">
        <f t="shared" si="1"/>
        <v>9.41</v>
      </c>
      <c r="I41" s="23">
        <f t="shared" si="3"/>
        <v>1599.7</v>
      </c>
      <c r="J41" s="16">
        <f t="shared" si="0"/>
        <v>1.1999999999999999E-3</v>
      </c>
      <c r="L41" s="20"/>
    </row>
    <row r="42" spans="1:12" x14ac:dyDescent="0.2">
      <c r="A42" s="11" t="s">
        <v>100</v>
      </c>
      <c r="B42" s="11"/>
      <c r="C42" s="11"/>
      <c r="D42" s="11" t="s">
        <v>101</v>
      </c>
      <c r="E42" s="11"/>
      <c r="F42" s="26"/>
      <c r="G42" s="21"/>
      <c r="H42" s="21"/>
      <c r="I42" s="22">
        <f>I43+I51+I61</f>
        <v>188403.52</v>
      </c>
      <c r="J42" s="12">
        <f t="shared" si="0"/>
        <v>0.13850000000000001</v>
      </c>
      <c r="L42" s="20"/>
    </row>
    <row r="43" spans="1:12" x14ac:dyDescent="0.2">
      <c r="A43" s="18" t="s">
        <v>102</v>
      </c>
      <c r="B43" s="18"/>
      <c r="C43" s="18"/>
      <c r="D43" s="18" t="s">
        <v>103</v>
      </c>
      <c r="E43" s="18"/>
      <c r="F43" s="28"/>
      <c r="G43" s="24"/>
      <c r="H43" s="24"/>
      <c r="I43" s="25">
        <f>SUM(I44:I50)</f>
        <v>43746.95</v>
      </c>
      <c r="J43" s="19">
        <f t="shared" si="0"/>
        <v>3.2199999999999999E-2</v>
      </c>
      <c r="L43" s="20"/>
    </row>
    <row r="44" spans="1:12" ht="38.25" x14ac:dyDescent="0.2">
      <c r="A44" s="13" t="s">
        <v>104</v>
      </c>
      <c r="B44" s="14" t="s">
        <v>105</v>
      </c>
      <c r="C44" s="13" t="s">
        <v>19</v>
      </c>
      <c r="D44" s="13" t="s">
        <v>268</v>
      </c>
      <c r="E44" s="15" t="s">
        <v>78</v>
      </c>
      <c r="F44" s="27">
        <v>238</v>
      </c>
      <c r="G44" s="23">
        <v>89.03</v>
      </c>
      <c r="H44" s="23">
        <f t="shared" ref="H44:H50" si="4">G44*(1+$G$2)</f>
        <v>109.55</v>
      </c>
      <c r="I44" s="23">
        <f t="shared" ref="I44:I50" si="5">F44*H44</f>
        <v>26072.9</v>
      </c>
      <c r="J44" s="16">
        <f t="shared" si="0"/>
        <v>1.9199999999999998E-2</v>
      </c>
      <c r="L44" s="20"/>
    </row>
    <row r="45" spans="1:12" ht="25.5" x14ac:dyDescent="0.2">
      <c r="A45" s="13" t="s">
        <v>106</v>
      </c>
      <c r="B45" s="14" t="s">
        <v>107</v>
      </c>
      <c r="C45" s="13" t="s">
        <v>19</v>
      </c>
      <c r="D45" s="13" t="s">
        <v>267</v>
      </c>
      <c r="E45" s="15" t="s">
        <v>97</v>
      </c>
      <c r="F45" s="27">
        <v>102</v>
      </c>
      <c r="G45" s="23">
        <v>3.1</v>
      </c>
      <c r="H45" s="23">
        <f t="shared" si="4"/>
        <v>3.81</v>
      </c>
      <c r="I45" s="23">
        <f t="shared" si="5"/>
        <v>388.62</v>
      </c>
      <c r="J45" s="16">
        <f t="shared" si="0"/>
        <v>2.9999999999999997E-4</v>
      </c>
      <c r="L45" s="20"/>
    </row>
    <row r="46" spans="1:12" ht="25.5" x14ac:dyDescent="0.2">
      <c r="A46" s="13" t="s">
        <v>108</v>
      </c>
      <c r="B46" s="14" t="s">
        <v>109</v>
      </c>
      <c r="C46" s="13" t="s">
        <v>19</v>
      </c>
      <c r="D46" s="13" t="s">
        <v>266</v>
      </c>
      <c r="E46" s="15" t="s">
        <v>97</v>
      </c>
      <c r="F46" s="27">
        <v>102</v>
      </c>
      <c r="G46" s="23">
        <v>10.71</v>
      </c>
      <c r="H46" s="23">
        <f t="shared" si="4"/>
        <v>13.18</v>
      </c>
      <c r="I46" s="23">
        <f t="shared" si="5"/>
        <v>1344.36</v>
      </c>
      <c r="J46" s="16">
        <f t="shared" si="0"/>
        <v>1E-3</v>
      </c>
      <c r="L46" s="20"/>
    </row>
    <row r="47" spans="1:12" ht="51" x14ac:dyDescent="0.2">
      <c r="A47" s="13" t="s">
        <v>110</v>
      </c>
      <c r="B47" s="14" t="s">
        <v>111</v>
      </c>
      <c r="C47" s="13" t="s">
        <v>19</v>
      </c>
      <c r="D47" s="13" t="s">
        <v>265</v>
      </c>
      <c r="E47" s="15" t="s">
        <v>78</v>
      </c>
      <c r="F47" s="27">
        <v>85</v>
      </c>
      <c r="G47" s="23">
        <v>103.05</v>
      </c>
      <c r="H47" s="23">
        <f t="shared" si="4"/>
        <v>126.8</v>
      </c>
      <c r="I47" s="23">
        <f t="shared" si="5"/>
        <v>10778</v>
      </c>
      <c r="J47" s="16">
        <f t="shared" si="0"/>
        <v>7.9000000000000008E-3</v>
      </c>
      <c r="L47" s="20"/>
    </row>
    <row r="48" spans="1:12" ht="38.25" x14ac:dyDescent="0.2">
      <c r="A48" s="13" t="s">
        <v>112</v>
      </c>
      <c r="B48" s="14" t="s">
        <v>113</v>
      </c>
      <c r="C48" s="13" t="s">
        <v>19</v>
      </c>
      <c r="D48" s="13" t="s">
        <v>264</v>
      </c>
      <c r="E48" s="15" t="s">
        <v>78</v>
      </c>
      <c r="F48" s="27">
        <v>68</v>
      </c>
      <c r="G48" s="23">
        <v>52.11</v>
      </c>
      <c r="H48" s="23">
        <f t="shared" si="4"/>
        <v>64.12</v>
      </c>
      <c r="I48" s="23">
        <f t="shared" si="5"/>
        <v>4360.16</v>
      </c>
      <c r="J48" s="16">
        <f t="shared" si="0"/>
        <v>3.2000000000000002E-3</v>
      </c>
      <c r="L48" s="20"/>
    </row>
    <row r="49" spans="1:12" ht="38.25" x14ac:dyDescent="0.2">
      <c r="A49" s="13" t="s">
        <v>114</v>
      </c>
      <c r="B49" s="14" t="s">
        <v>115</v>
      </c>
      <c r="C49" s="13" t="s">
        <v>19</v>
      </c>
      <c r="D49" s="13" t="s">
        <v>263</v>
      </c>
      <c r="E49" s="15" t="s">
        <v>78</v>
      </c>
      <c r="F49" s="27">
        <v>17</v>
      </c>
      <c r="G49" s="23">
        <v>11.1</v>
      </c>
      <c r="H49" s="23">
        <f t="shared" si="4"/>
        <v>13.66</v>
      </c>
      <c r="I49" s="23">
        <f t="shared" si="5"/>
        <v>232.22</v>
      </c>
      <c r="J49" s="16">
        <f t="shared" si="0"/>
        <v>2.0000000000000001E-4</v>
      </c>
      <c r="L49" s="20"/>
    </row>
    <row r="50" spans="1:12" ht="38.25" x14ac:dyDescent="0.2">
      <c r="A50" s="13" t="s">
        <v>116</v>
      </c>
      <c r="B50" s="14" t="s">
        <v>117</v>
      </c>
      <c r="C50" s="13" t="s">
        <v>19</v>
      </c>
      <c r="D50" s="13" t="s">
        <v>262</v>
      </c>
      <c r="E50" s="15" t="s">
        <v>78</v>
      </c>
      <c r="F50" s="27">
        <v>17</v>
      </c>
      <c r="G50" s="23">
        <v>27.28</v>
      </c>
      <c r="H50" s="23">
        <f t="shared" si="4"/>
        <v>33.57</v>
      </c>
      <c r="I50" s="23">
        <f t="shared" si="5"/>
        <v>570.69000000000005</v>
      </c>
      <c r="J50" s="16">
        <f t="shared" si="0"/>
        <v>4.0000000000000002E-4</v>
      </c>
      <c r="L50" s="20"/>
    </row>
    <row r="51" spans="1:12" x14ac:dyDescent="0.2">
      <c r="A51" s="18" t="s">
        <v>118</v>
      </c>
      <c r="B51" s="18"/>
      <c r="C51" s="18"/>
      <c r="D51" s="18" t="s">
        <v>119</v>
      </c>
      <c r="E51" s="18"/>
      <c r="F51" s="28"/>
      <c r="G51" s="24"/>
      <c r="H51" s="24"/>
      <c r="I51" s="25">
        <f>SUM(I52:I60)</f>
        <v>39941.160000000003</v>
      </c>
      <c r="J51" s="19">
        <f t="shared" si="0"/>
        <v>2.9399999999999999E-2</v>
      </c>
      <c r="L51" s="20"/>
    </row>
    <row r="52" spans="1:12" ht="38.25" x14ac:dyDescent="0.2">
      <c r="A52" s="13" t="s">
        <v>120</v>
      </c>
      <c r="B52" s="14" t="s">
        <v>121</v>
      </c>
      <c r="C52" s="13" t="s">
        <v>24</v>
      </c>
      <c r="D52" s="13" t="s">
        <v>122</v>
      </c>
      <c r="E52" s="15" t="s">
        <v>89</v>
      </c>
      <c r="F52" s="27">
        <v>136</v>
      </c>
      <c r="G52" s="23">
        <v>43.97</v>
      </c>
      <c r="H52" s="23">
        <f t="shared" ref="H52:H60" si="6">G52*(1+$G$2)</f>
        <v>54.11</v>
      </c>
      <c r="I52" s="23">
        <f t="shared" ref="I52:I60" si="7">F52*H52</f>
        <v>7358.96</v>
      </c>
      <c r="J52" s="16">
        <f t="shared" si="0"/>
        <v>5.4000000000000003E-3</v>
      </c>
      <c r="L52" s="20"/>
    </row>
    <row r="53" spans="1:12" ht="38.25" x14ac:dyDescent="0.2">
      <c r="A53" s="13" t="s">
        <v>123</v>
      </c>
      <c r="B53" s="14" t="s">
        <v>124</v>
      </c>
      <c r="C53" s="13" t="s">
        <v>24</v>
      </c>
      <c r="D53" s="13" t="s">
        <v>125</v>
      </c>
      <c r="E53" s="15" t="s">
        <v>89</v>
      </c>
      <c r="F53" s="27">
        <v>34</v>
      </c>
      <c r="G53" s="23">
        <v>62.19</v>
      </c>
      <c r="H53" s="23">
        <f t="shared" si="6"/>
        <v>76.52</v>
      </c>
      <c r="I53" s="23">
        <f t="shared" si="7"/>
        <v>2601.6799999999998</v>
      </c>
      <c r="J53" s="16">
        <f t="shared" si="0"/>
        <v>1.9E-3</v>
      </c>
      <c r="L53" s="20"/>
    </row>
    <row r="54" spans="1:12" ht="38.25" x14ac:dyDescent="0.2">
      <c r="A54" s="13" t="s">
        <v>126</v>
      </c>
      <c r="B54" s="14" t="s">
        <v>127</v>
      </c>
      <c r="C54" s="13" t="s">
        <v>24</v>
      </c>
      <c r="D54" s="13" t="s">
        <v>128</v>
      </c>
      <c r="E54" s="15" t="s">
        <v>129</v>
      </c>
      <c r="F54" s="27">
        <v>68</v>
      </c>
      <c r="G54" s="23">
        <v>67.569999999999993</v>
      </c>
      <c r="H54" s="23">
        <f t="shared" si="6"/>
        <v>83.14</v>
      </c>
      <c r="I54" s="23">
        <f t="shared" si="7"/>
        <v>5653.52</v>
      </c>
      <c r="J54" s="16">
        <f t="shared" si="0"/>
        <v>4.1999999999999997E-3</v>
      </c>
      <c r="L54" s="20"/>
    </row>
    <row r="55" spans="1:12" ht="38.25" x14ac:dyDescent="0.2">
      <c r="A55" s="13" t="s">
        <v>130</v>
      </c>
      <c r="B55" s="14" t="s">
        <v>131</v>
      </c>
      <c r="C55" s="13" t="s">
        <v>19</v>
      </c>
      <c r="D55" s="13" t="s">
        <v>261</v>
      </c>
      <c r="E55" s="15" t="s">
        <v>78</v>
      </c>
      <c r="F55" s="27">
        <v>85</v>
      </c>
      <c r="G55" s="23">
        <v>19.7</v>
      </c>
      <c r="H55" s="23">
        <f t="shared" si="6"/>
        <v>24.24</v>
      </c>
      <c r="I55" s="23">
        <f t="shared" si="7"/>
        <v>2060.4</v>
      </c>
      <c r="J55" s="16">
        <f t="shared" si="0"/>
        <v>1.5E-3</v>
      </c>
      <c r="L55" s="20"/>
    </row>
    <row r="56" spans="1:12" ht="38.25" x14ac:dyDescent="0.2">
      <c r="A56" s="13" t="s">
        <v>132</v>
      </c>
      <c r="B56" s="14" t="s">
        <v>133</v>
      </c>
      <c r="C56" s="13" t="s">
        <v>19</v>
      </c>
      <c r="D56" s="13" t="s">
        <v>260</v>
      </c>
      <c r="E56" s="15" t="s">
        <v>78</v>
      </c>
      <c r="F56" s="27">
        <v>85</v>
      </c>
      <c r="G56" s="23">
        <v>7.32</v>
      </c>
      <c r="H56" s="23">
        <f t="shared" si="6"/>
        <v>9.01</v>
      </c>
      <c r="I56" s="23">
        <f t="shared" si="7"/>
        <v>765.85</v>
      </c>
      <c r="J56" s="16">
        <f t="shared" si="0"/>
        <v>5.9999999999999995E-4</v>
      </c>
      <c r="L56" s="20"/>
    </row>
    <row r="57" spans="1:12" ht="25.5" x14ac:dyDescent="0.2">
      <c r="A57" s="13" t="s">
        <v>134</v>
      </c>
      <c r="B57" s="14" t="s">
        <v>135</v>
      </c>
      <c r="C57" s="13" t="s">
        <v>19</v>
      </c>
      <c r="D57" s="13" t="s">
        <v>293</v>
      </c>
      <c r="E57" s="15" t="s">
        <v>78</v>
      </c>
      <c r="F57" s="27">
        <v>34</v>
      </c>
      <c r="G57" s="23">
        <v>221.1</v>
      </c>
      <c r="H57" s="23">
        <f t="shared" si="6"/>
        <v>272.06</v>
      </c>
      <c r="I57" s="23">
        <f t="shared" si="7"/>
        <v>9250.0400000000009</v>
      </c>
      <c r="J57" s="16">
        <f t="shared" si="0"/>
        <v>6.7999999999999996E-3</v>
      </c>
      <c r="L57" s="20"/>
    </row>
    <row r="58" spans="1:12" ht="38.25" x14ac:dyDescent="0.2">
      <c r="A58" s="13" t="s">
        <v>136</v>
      </c>
      <c r="B58" s="14" t="s">
        <v>137</v>
      </c>
      <c r="C58" s="13" t="s">
        <v>19</v>
      </c>
      <c r="D58" s="13" t="s">
        <v>259</v>
      </c>
      <c r="E58" s="15" t="s">
        <v>78</v>
      </c>
      <c r="F58" s="27">
        <v>17</v>
      </c>
      <c r="G58" s="23">
        <v>334.86</v>
      </c>
      <c r="H58" s="23">
        <f t="shared" si="6"/>
        <v>412.05</v>
      </c>
      <c r="I58" s="23">
        <f t="shared" si="7"/>
        <v>7004.85</v>
      </c>
      <c r="J58" s="16">
        <f t="shared" si="0"/>
        <v>5.1000000000000004E-3</v>
      </c>
      <c r="L58" s="20"/>
    </row>
    <row r="59" spans="1:12" ht="25.5" x14ac:dyDescent="0.2">
      <c r="A59" s="13" t="s">
        <v>138</v>
      </c>
      <c r="B59" s="14" t="s">
        <v>139</v>
      </c>
      <c r="C59" s="13" t="s">
        <v>19</v>
      </c>
      <c r="D59" s="13" t="s">
        <v>258</v>
      </c>
      <c r="E59" s="15" t="s">
        <v>97</v>
      </c>
      <c r="F59" s="27">
        <v>102</v>
      </c>
      <c r="G59" s="23">
        <v>7.25</v>
      </c>
      <c r="H59" s="23">
        <f t="shared" si="6"/>
        <v>8.92</v>
      </c>
      <c r="I59" s="23">
        <f t="shared" si="7"/>
        <v>909.84</v>
      </c>
      <c r="J59" s="16">
        <f t="shared" si="0"/>
        <v>6.9999999999999999E-4</v>
      </c>
      <c r="L59" s="20"/>
    </row>
    <row r="60" spans="1:12" ht="38.25" x14ac:dyDescent="0.2">
      <c r="A60" s="13" t="s">
        <v>140</v>
      </c>
      <c r="B60" s="14" t="s">
        <v>141</v>
      </c>
      <c r="C60" s="13" t="s">
        <v>19</v>
      </c>
      <c r="D60" s="13" t="s">
        <v>257</v>
      </c>
      <c r="E60" s="15" t="s">
        <v>97</v>
      </c>
      <c r="F60" s="27">
        <v>102</v>
      </c>
      <c r="G60" s="23">
        <v>34.549999999999997</v>
      </c>
      <c r="H60" s="23">
        <f t="shared" si="6"/>
        <v>42.51</v>
      </c>
      <c r="I60" s="23">
        <f t="shared" si="7"/>
        <v>4336.0200000000004</v>
      </c>
      <c r="J60" s="16">
        <f t="shared" si="0"/>
        <v>3.2000000000000002E-3</v>
      </c>
      <c r="L60" s="20"/>
    </row>
    <row r="61" spans="1:12" x14ac:dyDescent="0.2">
      <c r="A61" s="18" t="s">
        <v>142</v>
      </c>
      <c r="B61" s="18"/>
      <c r="C61" s="18"/>
      <c r="D61" s="18" t="s">
        <v>239</v>
      </c>
      <c r="E61" s="18"/>
      <c r="F61" s="28"/>
      <c r="G61" s="24"/>
      <c r="H61" s="24"/>
      <c r="I61" s="25">
        <f>SUM(I62:I67)</f>
        <v>104715.41</v>
      </c>
      <c r="J61" s="19">
        <f t="shared" si="0"/>
        <v>7.6999999999999999E-2</v>
      </c>
      <c r="L61" s="20"/>
    </row>
    <row r="62" spans="1:12" ht="76.5" x14ac:dyDescent="0.2">
      <c r="A62" s="13" t="s">
        <v>143</v>
      </c>
      <c r="B62" s="14" t="s">
        <v>144</v>
      </c>
      <c r="C62" s="13" t="s">
        <v>24</v>
      </c>
      <c r="D62" s="13" t="s">
        <v>145</v>
      </c>
      <c r="E62" s="15" t="s">
        <v>78</v>
      </c>
      <c r="F62" s="27">
        <v>68</v>
      </c>
      <c r="G62" s="23">
        <v>373.55</v>
      </c>
      <c r="H62" s="23">
        <f t="shared" ref="H62:H67" si="8">G62*(1+$G$2)</f>
        <v>459.65</v>
      </c>
      <c r="I62" s="23">
        <f t="shared" ref="I62:I67" si="9">F62*H62</f>
        <v>31256.2</v>
      </c>
      <c r="J62" s="16">
        <f t="shared" si="0"/>
        <v>2.3E-2</v>
      </c>
      <c r="L62" s="20"/>
    </row>
    <row r="63" spans="1:12" ht="63.75" x14ac:dyDescent="0.2">
      <c r="A63" s="13" t="s">
        <v>146</v>
      </c>
      <c r="B63" s="14" t="s">
        <v>147</v>
      </c>
      <c r="C63" s="13" t="s">
        <v>24</v>
      </c>
      <c r="D63" s="13" t="s">
        <v>294</v>
      </c>
      <c r="E63" s="15" t="s">
        <v>78</v>
      </c>
      <c r="F63" s="27">
        <v>17</v>
      </c>
      <c r="G63" s="23">
        <v>570.98</v>
      </c>
      <c r="H63" s="23">
        <f t="shared" si="8"/>
        <v>702.59</v>
      </c>
      <c r="I63" s="23">
        <f t="shared" si="9"/>
        <v>11944.03</v>
      </c>
      <c r="J63" s="16">
        <f t="shared" si="0"/>
        <v>8.8000000000000005E-3</v>
      </c>
      <c r="L63" s="20"/>
    </row>
    <row r="64" spans="1:12" ht="38.25" x14ac:dyDescent="0.2">
      <c r="A64" s="13" t="s">
        <v>148</v>
      </c>
      <c r="B64" s="14" t="s">
        <v>149</v>
      </c>
      <c r="C64" s="13" t="s">
        <v>19</v>
      </c>
      <c r="D64" s="13" t="s">
        <v>255</v>
      </c>
      <c r="E64" s="15" t="s">
        <v>78</v>
      </c>
      <c r="F64" s="27">
        <v>17</v>
      </c>
      <c r="G64" s="23">
        <v>170.66</v>
      </c>
      <c r="H64" s="23">
        <f t="shared" si="8"/>
        <v>210</v>
      </c>
      <c r="I64" s="23">
        <f t="shared" si="9"/>
        <v>3570</v>
      </c>
      <c r="J64" s="16">
        <f t="shared" si="0"/>
        <v>2.5999999999999999E-3</v>
      </c>
      <c r="L64" s="20"/>
    </row>
    <row r="65" spans="1:12" ht="25.5" x14ac:dyDescent="0.2">
      <c r="A65" s="13" t="s">
        <v>150</v>
      </c>
      <c r="B65" s="14" t="s">
        <v>151</v>
      </c>
      <c r="C65" s="13" t="s">
        <v>19</v>
      </c>
      <c r="D65" s="13" t="s">
        <v>256</v>
      </c>
      <c r="E65" s="15" t="s">
        <v>78</v>
      </c>
      <c r="F65" s="27">
        <v>68</v>
      </c>
      <c r="G65" s="23">
        <v>353.92</v>
      </c>
      <c r="H65" s="23">
        <f t="shared" si="8"/>
        <v>435.5</v>
      </c>
      <c r="I65" s="23">
        <f t="shared" si="9"/>
        <v>29614</v>
      </c>
      <c r="J65" s="16">
        <f t="shared" si="0"/>
        <v>2.18E-2</v>
      </c>
      <c r="L65" s="20"/>
    </row>
    <row r="66" spans="1:12" x14ac:dyDescent="0.2">
      <c r="A66" s="13" t="s">
        <v>152</v>
      </c>
      <c r="B66" s="14" t="s">
        <v>153</v>
      </c>
      <c r="C66" s="13" t="s">
        <v>154</v>
      </c>
      <c r="D66" s="13" t="s">
        <v>295</v>
      </c>
      <c r="E66" s="15" t="s">
        <v>78</v>
      </c>
      <c r="F66" s="27">
        <v>68</v>
      </c>
      <c r="G66" s="23">
        <v>11.59</v>
      </c>
      <c r="H66" s="23">
        <f t="shared" si="8"/>
        <v>14.26</v>
      </c>
      <c r="I66" s="23">
        <f t="shared" si="9"/>
        <v>969.68</v>
      </c>
      <c r="J66" s="16">
        <f t="shared" si="0"/>
        <v>6.9999999999999999E-4</v>
      </c>
      <c r="L66" s="20"/>
    </row>
    <row r="67" spans="1:12" x14ac:dyDescent="0.2">
      <c r="A67" s="13" t="s">
        <v>155</v>
      </c>
      <c r="B67" s="14" t="s">
        <v>156</v>
      </c>
      <c r="C67" s="13" t="s">
        <v>24</v>
      </c>
      <c r="D67" s="13" t="s">
        <v>296</v>
      </c>
      <c r="E67" s="15" t="s">
        <v>78</v>
      </c>
      <c r="F67" s="27">
        <v>34</v>
      </c>
      <c r="G67" s="23">
        <v>654</v>
      </c>
      <c r="H67" s="23">
        <f t="shared" si="8"/>
        <v>804.75</v>
      </c>
      <c r="I67" s="23">
        <f t="shared" si="9"/>
        <v>27361.5</v>
      </c>
      <c r="J67" s="16">
        <f t="shared" si="0"/>
        <v>2.01E-2</v>
      </c>
      <c r="L67" s="20"/>
    </row>
    <row r="68" spans="1:12" x14ac:dyDescent="0.2">
      <c r="A68" s="11" t="s">
        <v>157</v>
      </c>
      <c r="B68" s="11"/>
      <c r="C68" s="11"/>
      <c r="D68" s="11" t="s">
        <v>158</v>
      </c>
      <c r="E68" s="11"/>
      <c r="F68" s="26"/>
      <c r="G68" s="21"/>
      <c r="H68" s="21"/>
      <c r="I68" s="22">
        <f>SUM(I69:I81)</f>
        <v>162514.14000000001</v>
      </c>
      <c r="J68" s="12">
        <f t="shared" si="0"/>
        <v>0.11940000000000001</v>
      </c>
      <c r="L68" s="20"/>
    </row>
    <row r="69" spans="1:12" ht="38.25" x14ac:dyDescent="0.2">
      <c r="A69" s="13" t="s">
        <v>159</v>
      </c>
      <c r="B69" s="14" t="s">
        <v>160</v>
      </c>
      <c r="C69" s="13" t="s">
        <v>19</v>
      </c>
      <c r="D69" s="13" t="s">
        <v>297</v>
      </c>
      <c r="E69" s="15" t="s">
        <v>21</v>
      </c>
      <c r="F69" s="27">
        <v>49.98</v>
      </c>
      <c r="G69" s="23">
        <v>204.22</v>
      </c>
      <c r="H69" s="23">
        <f t="shared" ref="H69:H81" si="10">G69*(1+$G$2)</f>
        <v>251.29</v>
      </c>
      <c r="I69" s="23">
        <f t="shared" ref="I69:I81" si="11">F69*H69</f>
        <v>12559.47</v>
      </c>
      <c r="J69" s="16">
        <f t="shared" si="0"/>
        <v>9.1999999999999998E-3</v>
      </c>
      <c r="L69" s="20"/>
    </row>
    <row r="70" spans="1:12" ht="51" x14ac:dyDescent="0.2">
      <c r="A70" s="13" t="s">
        <v>161</v>
      </c>
      <c r="B70" s="14" t="s">
        <v>162</v>
      </c>
      <c r="C70" s="13" t="s">
        <v>24</v>
      </c>
      <c r="D70" s="13" t="s">
        <v>254</v>
      </c>
      <c r="E70" s="15" t="s">
        <v>21</v>
      </c>
      <c r="F70" s="27">
        <v>149.6</v>
      </c>
      <c r="G70" s="23">
        <v>257.55</v>
      </c>
      <c r="H70" s="23">
        <f t="shared" si="10"/>
        <v>316.92</v>
      </c>
      <c r="I70" s="23">
        <f t="shared" si="11"/>
        <v>47411.23</v>
      </c>
      <c r="J70" s="16">
        <f t="shared" si="0"/>
        <v>3.4799999999999998E-2</v>
      </c>
      <c r="L70" s="20"/>
    </row>
    <row r="71" spans="1:12" ht="25.5" x14ac:dyDescent="0.2">
      <c r="A71" s="13" t="s">
        <v>163</v>
      </c>
      <c r="B71" s="14" t="s">
        <v>164</v>
      </c>
      <c r="C71" s="13" t="s">
        <v>24</v>
      </c>
      <c r="D71" s="13" t="s">
        <v>165</v>
      </c>
      <c r="E71" s="15" t="s">
        <v>45</v>
      </c>
      <c r="F71" s="27">
        <v>719.1</v>
      </c>
      <c r="G71" s="23">
        <v>12.83</v>
      </c>
      <c r="H71" s="23">
        <f t="shared" si="10"/>
        <v>15.79</v>
      </c>
      <c r="I71" s="23">
        <f t="shared" si="11"/>
        <v>11354.59</v>
      </c>
      <c r="J71" s="16">
        <f t="shared" ref="J71:J104" si="12">I71/$H$108</f>
        <v>8.3000000000000001E-3</v>
      </c>
      <c r="L71" s="20"/>
    </row>
    <row r="72" spans="1:12" ht="25.5" x14ac:dyDescent="0.2">
      <c r="A72" s="13" t="s">
        <v>166</v>
      </c>
      <c r="B72" s="14" t="s">
        <v>167</v>
      </c>
      <c r="C72" s="13" t="s">
        <v>32</v>
      </c>
      <c r="D72" s="13" t="s">
        <v>253</v>
      </c>
      <c r="E72" s="15" t="s">
        <v>21</v>
      </c>
      <c r="F72" s="27">
        <v>199.58</v>
      </c>
      <c r="G72" s="23">
        <v>29.2</v>
      </c>
      <c r="H72" s="23">
        <f t="shared" si="10"/>
        <v>35.93</v>
      </c>
      <c r="I72" s="23">
        <f t="shared" si="11"/>
        <v>7170.91</v>
      </c>
      <c r="J72" s="16">
        <f t="shared" si="12"/>
        <v>5.3E-3</v>
      </c>
      <c r="L72" s="20"/>
    </row>
    <row r="73" spans="1:12" ht="25.5" x14ac:dyDescent="0.2">
      <c r="A73" s="13" t="s">
        <v>168</v>
      </c>
      <c r="B73" s="14" t="s">
        <v>169</v>
      </c>
      <c r="C73" s="13" t="s">
        <v>32</v>
      </c>
      <c r="D73" s="13" t="s">
        <v>298</v>
      </c>
      <c r="E73" s="15" t="s">
        <v>21</v>
      </c>
      <c r="F73" s="27">
        <v>149.6</v>
      </c>
      <c r="G73" s="23">
        <v>56.14</v>
      </c>
      <c r="H73" s="23">
        <f t="shared" si="10"/>
        <v>69.08</v>
      </c>
      <c r="I73" s="23">
        <f t="shared" si="11"/>
        <v>10334.370000000001</v>
      </c>
      <c r="J73" s="16">
        <f t="shared" si="12"/>
        <v>7.6E-3</v>
      </c>
      <c r="L73" s="20"/>
    </row>
    <row r="74" spans="1:12" x14ac:dyDescent="0.2">
      <c r="A74" s="13" t="s">
        <v>170</v>
      </c>
      <c r="B74" s="14" t="s">
        <v>171</v>
      </c>
      <c r="C74" s="13" t="s">
        <v>32</v>
      </c>
      <c r="D74" s="13" t="s">
        <v>299</v>
      </c>
      <c r="E74" s="15" t="s">
        <v>21</v>
      </c>
      <c r="F74" s="27">
        <v>199.58</v>
      </c>
      <c r="G74" s="23">
        <v>96.72</v>
      </c>
      <c r="H74" s="23">
        <f t="shared" si="10"/>
        <v>119.01</v>
      </c>
      <c r="I74" s="23">
        <f t="shared" si="11"/>
        <v>23752.02</v>
      </c>
      <c r="J74" s="16">
        <f t="shared" si="12"/>
        <v>1.7500000000000002E-2</v>
      </c>
      <c r="L74" s="20"/>
    </row>
    <row r="75" spans="1:12" ht="38.25" x14ac:dyDescent="0.2">
      <c r="A75" s="13" t="s">
        <v>172</v>
      </c>
      <c r="B75" s="14" t="s">
        <v>173</v>
      </c>
      <c r="C75" s="13" t="s">
        <v>19</v>
      </c>
      <c r="D75" s="13" t="s">
        <v>311</v>
      </c>
      <c r="E75" s="15" t="s">
        <v>78</v>
      </c>
      <c r="F75" s="27">
        <v>17</v>
      </c>
      <c r="G75" s="23">
        <v>661.32</v>
      </c>
      <c r="H75" s="23">
        <f t="shared" si="10"/>
        <v>813.75</v>
      </c>
      <c r="I75" s="23">
        <f t="shared" si="11"/>
        <v>13833.75</v>
      </c>
      <c r="J75" s="16">
        <f t="shared" si="12"/>
        <v>1.0200000000000001E-2</v>
      </c>
      <c r="L75" s="20"/>
    </row>
    <row r="76" spans="1:12" x14ac:dyDescent="0.2">
      <c r="A76" s="13" t="s">
        <v>174</v>
      </c>
      <c r="B76" s="14" t="s">
        <v>175</v>
      </c>
      <c r="C76" s="13" t="s">
        <v>32</v>
      </c>
      <c r="D76" s="13" t="s">
        <v>300</v>
      </c>
      <c r="E76" s="15" t="s">
        <v>89</v>
      </c>
      <c r="F76" s="27">
        <v>408</v>
      </c>
      <c r="G76" s="23">
        <v>37.44</v>
      </c>
      <c r="H76" s="23">
        <f t="shared" si="10"/>
        <v>46.07</v>
      </c>
      <c r="I76" s="23">
        <f t="shared" si="11"/>
        <v>18796.560000000001</v>
      </c>
      <c r="J76" s="16">
        <f t="shared" si="12"/>
        <v>1.38E-2</v>
      </c>
      <c r="L76" s="20"/>
    </row>
    <row r="77" spans="1:12" ht="38.25" x14ac:dyDescent="0.2">
      <c r="A77" s="13" t="s">
        <v>176</v>
      </c>
      <c r="B77" s="14" t="s">
        <v>177</v>
      </c>
      <c r="C77" s="13" t="s">
        <v>19</v>
      </c>
      <c r="D77" s="13" t="s">
        <v>252</v>
      </c>
      <c r="E77" s="15" t="s">
        <v>78</v>
      </c>
      <c r="F77" s="27">
        <v>68</v>
      </c>
      <c r="G77" s="23">
        <v>81.96</v>
      </c>
      <c r="H77" s="23">
        <f t="shared" si="10"/>
        <v>100.85</v>
      </c>
      <c r="I77" s="23">
        <f t="shared" si="11"/>
        <v>6857.8</v>
      </c>
      <c r="J77" s="16">
        <f t="shared" si="12"/>
        <v>5.0000000000000001E-3</v>
      </c>
      <c r="L77" s="20"/>
    </row>
    <row r="78" spans="1:12" ht="38.25" x14ac:dyDescent="0.2">
      <c r="A78" s="13" t="s">
        <v>178</v>
      </c>
      <c r="B78" s="14" t="s">
        <v>179</v>
      </c>
      <c r="C78" s="13" t="s">
        <v>19</v>
      </c>
      <c r="D78" s="13" t="s">
        <v>251</v>
      </c>
      <c r="E78" s="15" t="s">
        <v>78</v>
      </c>
      <c r="F78" s="27">
        <v>68</v>
      </c>
      <c r="G78" s="23">
        <v>64.239999999999995</v>
      </c>
      <c r="H78" s="23">
        <f t="shared" si="10"/>
        <v>79.05</v>
      </c>
      <c r="I78" s="23">
        <f t="shared" si="11"/>
        <v>5375.4</v>
      </c>
      <c r="J78" s="16">
        <f t="shared" si="12"/>
        <v>4.0000000000000001E-3</v>
      </c>
      <c r="L78" s="20"/>
    </row>
    <row r="79" spans="1:12" ht="25.5" x14ac:dyDescent="0.2">
      <c r="A79" s="13" t="s">
        <v>180</v>
      </c>
      <c r="B79" s="14" t="s">
        <v>181</v>
      </c>
      <c r="C79" s="13" t="s">
        <v>19</v>
      </c>
      <c r="D79" s="13" t="s">
        <v>250</v>
      </c>
      <c r="E79" s="15" t="s">
        <v>78</v>
      </c>
      <c r="F79" s="27">
        <v>68</v>
      </c>
      <c r="G79" s="23">
        <v>29.17</v>
      </c>
      <c r="H79" s="23">
        <f t="shared" si="10"/>
        <v>35.89</v>
      </c>
      <c r="I79" s="23">
        <f t="shared" si="11"/>
        <v>2440.52</v>
      </c>
      <c r="J79" s="16">
        <f t="shared" si="12"/>
        <v>1.8E-3</v>
      </c>
      <c r="L79" s="20"/>
    </row>
    <row r="80" spans="1:12" ht="25.5" x14ac:dyDescent="0.2">
      <c r="A80" s="13" t="s">
        <v>182</v>
      </c>
      <c r="B80" s="14" t="s">
        <v>183</v>
      </c>
      <c r="C80" s="13" t="s">
        <v>19</v>
      </c>
      <c r="D80" s="13" t="s">
        <v>249</v>
      </c>
      <c r="E80" s="15" t="s">
        <v>78</v>
      </c>
      <c r="F80" s="27">
        <v>17</v>
      </c>
      <c r="G80" s="23">
        <v>30.45</v>
      </c>
      <c r="H80" s="23">
        <f t="shared" si="10"/>
        <v>37.47</v>
      </c>
      <c r="I80" s="23">
        <f t="shared" si="11"/>
        <v>636.99</v>
      </c>
      <c r="J80" s="16">
        <f t="shared" si="12"/>
        <v>5.0000000000000001E-4</v>
      </c>
      <c r="L80" s="20"/>
    </row>
    <row r="81" spans="1:12" ht="25.5" x14ac:dyDescent="0.2">
      <c r="A81" s="13" t="s">
        <v>184</v>
      </c>
      <c r="B81" s="14" t="s">
        <v>185</v>
      </c>
      <c r="C81" s="13" t="s">
        <v>19</v>
      </c>
      <c r="D81" s="13" t="s">
        <v>248</v>
      </c>
      <c r="E81" s="15" t="s">
        <v>78</v>
      </c>
      <c r="F81" s="27">
        <v>51</v>
      </c>
      <c r="G81" s="23">
        <v>31.72</v>
      </c>
      <c r="H81" s="23">
        <f t="shared" si="10"/>
        <v>39.03</v>
      </c>
      <c r="I81" s="23">
        <f t="shared" si="11"/>
        <v>1990.53</v>
      </c>
      <c r="J81" s="16">
        <f t="shared" si="12"/>
        <v>1.5E-3</v>
      </c>
      <c r="L81" s="20"/>
    </row>
    <row r="82" spans="1:12" x14ac:dyDescent="0.2">
      <c r="A82" s="11" t="s">
        <v>186</v>
      </c>
      <c r="B82" s="11"/>
      <c r="C82" s="11"/>
      <c r="D82" s="11" t="s">
        <v>240</v>
      </c>
      <c r="E82" s="11"/>
      <c r="F82" s="26"/>
      <c r="G82" s="21"/>
      <c r="H82" s="21"/>
      <c r="I82" s="22">
        <f>SUM(I83:I86)</f>
        <v>74127.12</v>
      </c>
      <c r="J82" s="12">
        <f t="shared" si="12"/>
        <v>5.45E-2</v>
      </c>
      <c r="L82" s="20"/>
    </row>
    <row r="83" spans="1:12" ht="38.25" x14ac:dyDescent="0.2">
      <c r="A83" s="13" t="s">
        <v>187</v>
      </c>
      <c r="B83" s="14" t="s">
        <v>188</v>
      </c>
      <c r="C83" s="13" t="s">
        <v>24</v>
      </c>
      <c r="D83" s="13" t="s">
        <v>189</v>
      </c>
      <c r="E83" s="15" t="s">
        <v>21</v>
      </c>
      <c r="F83" s="27">
        <v>2626.16</v>
      </c>
      <c r="G83" s="23">
        <v>11.93</v>
      </c>
      <c r="H83" s="23">
        <f t="shared" ref="H83:H86" si="13">G83*(1+$G$2)</f>
        <v>14.68</v>
      </c>
      <c r="I83" s="23">
        <f t="shared" ref="I83:I86" si="14">F83*H83</f>
        <v>38552.03</v>
      </c>
      <c r="J83" s="16">
        <f t="shared" si="12"/>
        <v>2.8299999999999999E-2</v>
      </c>
      <c r="L83" s="20"/>
    </row>
    <row r="84" spans="1:12" ht="38.25" x14ac:dyDescent="0.2">
      <c r="A84" s="13" t="s">
        <v>190</v>
      </c>
      <c r="B84" s="14" t="s">
        <v>191</v>
      </c>
      <c r="C84" s="13" t="s">
        <v>19</v>
      </c>
      <c r="D84" s="13" t="s">
        <v>247</v>
      </c>
      <c r="E84" s="15" t="s">
        <v>21</v>
      </c>
      <c r="F84" s="27">
        <v>108.12</v>
      </c>
      <c r="G84" s="23">
        <v>40.950000000000003</v>
      </c>
      <c r="H84" s="23">
        <f t="shared" si="13"/>
        <v>50.39</v>
      </c>
      <c r="I84" s="23">
        <f t="shared" si="14"/>
        <v>5448.17</v>
      </c>
      <c r="J84" s="16">
        <f t="shared" si="12"/>
        <v>4.0000000000000001E-3</v>
      </c>
      <c r="L84" s="20"/>
    </row>
    <row r="85" spans="1:12" ht="25.5" x14ac:dyDescent="0.2">
      <c r="A85" s="13" t="s">
        <v>192</v>
      </c>
      <c r="B85" s="14" t="s">
        <v>193</v>
      </c>
      <c r="C85" s="13" t="s">
        <v>19</v>
      </c>
      <c r="D85" s="13" t="s">
        <v>245</v>
      </c>
      <c r="E85" s="15" t="s">
        <v>21</v>
      </c>
      <c r="F85" s="27">
        <v>108.12</v>
      </c>
      <c r="G85" s="23">
        <v>23.8</v>
      </c>
      <c r="H85" s="23">
        <f t="shared" si="13"/>
        <v>29.29</v>
      </c>
      <c r="I85" s="23">
        <f t="shared" si="14"/>
        <v>3166.83</v>
      </c>
      <c r="J85" s="16">
        <f t="shared" si="12"/>
        <v>2.3E-3</v>
      </c>
      <c r="L85" s="20"/>
    </row>
    <row r="86" spans="1:12" x14ac:dyDescent="0.2">
      <c r="A86" s="13" t="s">
        <v>194</v>
      </c>
      <c r="B86" s="14" t="s">
        <v>195</v>
      </c>
      <c r="C86" s="13" t="s">
        <v>154</v>
      </c>
      <c r="D86" s="13" t="s">
        <v>301</v>
      </c>
      <c r="E86" s="15" t="s">
        <v>97</v>
      </c>
      <c r="F86" s="27">
        <v>840.14</v>
      </c>
      <c r="G86" s="23">
        <v>26.08</v>
      </c>
      <c r="H86" s="23">
        <f t="shared" si="13"/>
        <v>32.090000000000003</v>
      </c>
      <c r="I86" s="23">
        <f t="shared" si="14"/>
        <v>26960.09</v>
      </c>
      <c r="J86" s="16">
        <f t="shared" si="12"/>
        <v>1.9800000000000002E-2</v>
      </c>
      <c r="L86" s="20"/>
    </row>
    <row r="87" spans="1:12" x14ac:dyDescent="0.2">
      <c r="A87" s="11" t="s">
        <v>196</v>
      </c>
      <c r="B87" s="11"/>
      <c r="C87" s="11"/>
      <c r="D87" s="11" t="s">
        <v>197</v>
      </c>
      <c r="E87" s="11"/>
      <c r="F87" s="26"/>
      <c r="G87" s="21"/>
      <c r="H87" s="21"/>
      <c r="I87" s="22">
        <f>SUM(I88:I94)</f>
        <v>56731.99</v>
      </c>
      <c r="J87" s="12">
        <f t="shared" si="12"/>
        <v>4.1700000000000001E-2</v>
      </c>
      <c r="L87" s="20"/>
    </row>
    <row r="88" spans="1:12" x14ac:dyDescent="0.2">
      <c r="A88" s="13" t="s">
        <v>198</v>
      </c>
      <c r="B88" s="14" t="s">
        <v>199</v>
      </c>
      <c r="C88" s="13" t="s">
        <v>154</v>
      </c>
      <c r="D88" s="13" t="s">
        <v>302</v>
      </c>
      <c r="E88" s="15" t="s">
        <v>21</v>
      </c>
      <c r="F88" s="27">
        <v>7.14</v>
      </c>
      <c r="G88" s="23">
        <v>242.9</v>
      </c>
      <c r="H88" s="23">
        <f t="shared" ref="H88:H94" si="15">G88*(1+$G$2)</f>
        <v>298.89</v>
      </c>
      <c r="I88" s="23">
        <f t="shared" ref="I88:I94" si="16">F88*H88</f>
        <v>2134.0700000000002</v>
      </c>
      <c r="J88" s="16">
        <f t="shared" si="12"/>
        <v>1.6000000000000001E-3</v>
      </c>
      <c r="L88" s="20"/>
    </row>
    <row r="89" spans="1:12" x14ac:dyDescent="0.2">
      <c r="A89" s="13" t="s">
        <v>200</v>
      </c>
      <c r="B89" s="14" t="s">
        <v>201</v>
      </c>
      <c r="C89" s="13" t="s">
        <v>154</v>
      </c>
      <c r="D89" s="13" t="s">
        <v>303</v>
      </c>
      <c r="E89" s="15" t="s">
        <v>21</v>
      </c>
      <c r="F89" s="27">
        <v>48.96</v>
      </c>
      <c r="G89" s="23">
        <v>412.31</v>
      </c>
      <c r="H89" s="23">
        <f t="shared" si="15"/>
        <v>507.35</v>
      </c>
      <c r="I89" s="23">
        <f t="shared" si="16"/>
        <v>24839.86</v>
      </c>
      <c r="J89" s="16">
        <f t="shared" si="12"/>
        <v>1.83E-2</v>
      </c>
      <c r="L89" s="20"/>
    </row>
    <row r="90" spans="1:12" ht="25.5" x14ac:dyDescent="0.2">
      <c r="A90" s="13" t="s">
        <v>202</v>
      </c>
      <c r="B90" s="14" t="s">
        <v>203</v>
      </c>
      <c r="C90" s="13" t="s">
        <v>24</v>
      </c>
      <c r="D90" s="13" t="s">
        <v>304</v>
      </c>
      <c r="E90" s="15" t="s">
        <v>78</v>
      </c>
      <c r="F90" s="27">
        <v>68</v>
      </c>
      <c r="G90" s="23">
        <v>27.97</v>
      </c>
      <c r="H90" s="23">
        <f t="shared" si="15"/>
        <v>34.42</v>
      </c>
      <c r="I90" s="23">
        <f t="shared" si="16"/>
        <v>2340.56</v>
      </c>
      <c r="J90" s="16">
        <f t="shared" si="12"/>
        <v>1.6999999999999999E-3</v>
      </c>
      <c r="L90" s="20"/>
    </row>
    <row r="91" spans="1:12" ht="25.5" x14ac:dyDescent="0.2">
      <c r="A91" s="13" t="s">
        <v>204</v>
      </c>
      <c r="B91" s="14" t="s">
        <v>205</v>
      </c>
      <c r="C91" s="13" t="s">
        <v>19</v>
      </c>
      <c r="D91" s="13" t="s">
        <v>244</v>
      </c>
      <c r="E91" s="15" t="s">
        <v>78</v>
      </c>
      <c r="F91" s="27">
        <v>68</v>
      </c>
      <c r="G91" s="23">
        <v>58.48</v>
      </c>
      <c r="H91" s="23">
        <f t="shared" si="15"/>
        <v>71.959999999999994</v>
      </c>
      <c r="I91" s="23">
        <f t="shared" si="16"/>
        <v>4893.28</v>
      </c>
      <c r="J91" s="16">
        <f t="shared" si="12"/>
        <v>3.5999999999999999E-3</v>
      </c>
      <c r="L91" s="20"/>
    </row>
    <row r="92" spans="1:12" ht="25.5" x14ac:dyDescent="0.2">
      <c r="A92" s="13" t="s">
        <v>206</v>
      </c>
      <c r="B92" s="14" t="s">
        <v>207</v>
      </c>
      <c r="C92" s="13" t="s">
        <v>19</v>
      </c>
      <c r="D92" s="13" t="s">
        <v>246</v>
      </c>
      <c r="E92" s="15" t="s">
        <v>97</v>
      </c>
      <c r="F92" s="27">
        <v>40.799999999999997</v>
      </c>
      <c r="G92" s="23">
        <v>75.59</v>
      </c>
      <c r="H92" s="23">
        <f t="shared" si="15"/>
        <v>93.01</v>
      </c>
      <c r="I92" s="23">
        <f t="shared" si="16"/>
        <v>3794.81</v>
      </c>
      <c r="J92" s="16">
        <f t="shared" si="12"/>
        <v>2.8E-3</v>
      </c>
      <c r="L92" s="20"/>
    </row>
    <row r="93" spans="1:12" x14ac:dyDescent="0.2">
      <c r="A93" s="13" t="s">
        <v>208</v>
      </c>
      <c r="B93" s="14" t="s">
        <v>209</v>
      </c>
      <c r="C93" s="13" t="s">
        <v>154</v>
      </c>
      <c r="D93" s="13" t="s">
        <v>305</v>
      </c>
      <c r="E93" s="15" t="s">
        <v>97</v>
      </c>
      <c r="F93" s="27">
        <v>238</v>
      </c>
      <c r="G93" s="23">
        <v>61.56</v>
      </c>
      <c r="H93" s="23">
        <f t="shared" si="15"/>
        <v>75.75</v>
      </c>
      <c r="I93" s="23">
        <f t="shared" si="16"/>
        <v>18028.5</v>
      </c>
      <c r="J93" s="16">
        <f t="shared" si="12"/>
        <v>1.32E-2</v>
      </c>
      <c r="L93" s="20"/>
    </row>
    <row r="94" spans="1:12" x14ac:dyDescent="0.2">
      <c r="A94" s="13" t="s">
        <v>210</v>
      </c>
      <c r="B94" s="14" t="s">
        <v>211</v>
      </c>
      <c r="C94" s="13" t="s">
        <v>19</v>
      </c>
      <c r="D94" s="13" t="s">
        <v>306</v>
      </c>
      <c r="E94" s="15" t="s">
        <v>21</v>
      </c>
      <c r="F94" s="27">
        <v>527</v>
      </c>
      <c r="G94" s="23">
        <v>1.08</v>
      </c>
      <c r="H94" s="23">
        <f t="shared" si="15"/>
        <v>1.33</v>
      </c>
      <c r="I94" s="23">
        <f t="shared" si="16"/>
        <v>700.91</v>
      </c>
      <c r="J94" s="16">
        <f t="shared" si="12"/>
        <v>5.0000000000000001E-4</v>
      </c>
      <c r="L94" s="20"/>
    </row>
    <row r="95" spans="1:12" x14ac:dyDescent="0.2">
      <c r="A95" s="11" t="s">
        <v>212</v>
      </c>
      <c r="B95" s="11"/>
      <c r="C95" s="11"/>
      <c r="D95" s="11" t="s">
        <v>213</v>
      </c>
      <c r="E95" s="11"/>
      <c r="F95" s="26"/>
      <c r="G95" s="21"/>
      <c r="H95" s="21"/>
      <c r="I95" s="22">
        <f>SUM(I96:I99)</f>
        <v>80555.87</v>
      </c>
      <c r="J95" s="12">
        <f t="shared" si="12"/>
        <v>5.9200000000000003E-2</v>
      </c>
      <c r="L95" s="20"/>
    </row>
    <row r="96" spans="1:12" ht="25.5" x14ac:dyDescent="0.2">
      <c r="A96" s="13" t="s">
        <v>214</v>
      </c>
      <c r="B96" s="14" t="s">
        <v>215</v>
      </c>
      <c r="C96" s="13" t="s">
        <v>19</v>
      </c>
      <c r="D96" s="13" t="s">
        <v>307</v>
      </c>
      <c r="E96" s="15" t="s">
        <v>21</v>
      </c>
      <c r="F96" s="27">
        <v>428.57</v>
      </c>
      <c r="G96" s="23">
        <v>70.989999999999995</v>
      </c>
      <c r="H96" s="23">
        <f t="shared" ref="H96:H99" si="17">G96*(1+$G$2)</f>
        <v>87.35</v>
      </c>
      <c r="I96" s="23">
        <f t="shared" ref="I96:I99" si="18">F96*H96</f>
        <v>37435.589999999997</v>
      </c>
      <c r="J96" s="16">
        <f t="shared" si="12"/>
        <v>2.75E-2</v>
      </c>
      <c r="L96" s="20"/>
    </row>
    <row r="97" spans="1:12" x14ac:dyDescent="0.2">
      <c r="A97" s="13" t="s">
        <v>216</v>
      </c>
      <c r="B97" s="14" t="s">
        <v>217</v>
      </c>
      <c r="C97" s="13" t="s">
        <v>32</v>
      </c>
      <c r="D97" s="13" t="s">
        <v>308</v>
      </c>
      <c r="E97" s="15" t="s">
        <v>21</v>
      </c>
      <c r="F97" s="27">
        <v>1028.8399999999999</v>
      </c>
      <c r="G97" s="23">
        <v>15.22</v>
      </c>
      <c r="H97" s="23">
        <f t="shared" si="17"/>
        <v>18.73</v>
      </c>
      <c r="I97" s="23">
        <f t="shared" si="18"/>
        <v>19270.169999999998</v>
      </c>
      <c r="J97" s="16">
        <f t="shared" si="12"/>
        <v>1.4200000000000001E-2</v>
      </c>
      <c r="L97" s="20"/>
    </row>
    <row r="98" spans="1:12" ht="38.25" x14ac:dyDescent="0.2">
      <c r="A98" s="13" t="s">
        <v>218</v>
      </c>
      <c r="B98" s="14" t="s">
        <v>219</v>
      </c>
      <c r="C98" s="13" t="s">
        <v>19</v>
      </c>
      <c r="D98" s="13" t="s">
        <v>243</v>
      </c>
      <c r="E98" s="15" t="s">
        <v>21</v>
      </c>
      <c r="F98" s="27">
        <v>428.57</v>
      </c>
      <c r="G98" s="23">
        <v>24.29</v>
      </c>
      <c r="H98" s="23">
        <f t="shared" si="17"/>
        <v>29.89</v>
      </c>
      <c r="I98" s="23">
        <f t="shared" si="18"/>
        <v>12809.96</v>
      </c>
      <c r="J98" s="16">
        <f t="shared" si="12"/>
        <v>9.4000000000000004E-3</v>
      </c>
      <c r="L98" s="20"/>
    </row>
    <row r="99" spans="1:12" ht="25.5" x14ac:dyDescent="0.2">
      <c r="A99" s="13" t="s">
        <v>220</v>
      </c>
      <c r="B99" s="14" t="s">
        <v>221</v>
      </c>
      <c r="C99" s="13" t="s">
        <v>19</v>
      </c>
      <c r="D99" s="13" t="s">
        <v>222</v>
      </c>
      <c r="E99" s="15" t="s">
        <v>21</v>
      </c>
      <c r="F99" s="27">
        <v>228.48</v>
      </c>
      <c r="G99" s="23">
        <v>39.270000000000003</v>
      </c>
      <c r="H99" s="23">
        <f t="shared" si="17"/>
        <v>48.32</v>
      </c>
      <c r="I99" s="23">
        <f t="shared" si="18"/>
        <v>11040.15</v>
      </c>
      <c r="J99" s="16">
        <f t="shared" si="12"/>
        <v>8.0999999999999996E-3</v>
      </c>
      <c r="L99" s="20"/>
    </row>
    <row r="100" spans="1:12" x14ac:dyDescent="0.2">
      <c r="A100" s="11" t="s">
        <v>223</v>
      </c>
      <c r="B100" s="11"/>
      <c r="C100" s="11"/>
      <c r="D100" s="11" t="s">
        <v>224</v>
      </c>
      <c r="E100" s="11"/>
      <c r="F100" s="26"/>
      <c r="G100" s="21"/>
      <c r="H100" s="21"/>
      <c r="I100" s="22">
        <f>SUM(I101:I102)</f>
        <v>73865</v>
      </c>
      <c r="J100" s="12">
        <f t="shared" si="12"/>
        <v>5.4300000000000001E-2</v>
      </c>
      <c r="L100" s="20"/>
    </row>
    <row r="101" spans="1:12" ht="38.25" x14ac:dyDescent="0.2">
      <c r="A101" s="13" t="s">
        <v>225</v>
      </c>
      <c r="B101" s="14" t="s">
        <v>226</v>
      </c>
      <c r="C101" s="13" t="s">
        <v>24</v>
      </c>
      <c r="D101" s="13" t="s">
        <v>241</v>
      </c>
      <c r="E101" s="15" t="s">
        <v>21</v>
      </c>
      <c r="F101" s="27">
        <v>850</v>
      </c>
      <c r="G101" s="23">
        <v>42.9</v>
      </c>
      <c r="H101" s="23">
        <f t="shared" ref="H101:H102" si="19">G101*(1+$G$2)</f>
        <v>52.79</v>
      </c>
      <c r="I101" s="23">
        <f t="shared" ref="I101:I102" si="20">F101*H101</f>
        <v>44871.5</v>
      </c>
      <c r="J101" s="16">
        <f t="shared" si="12"/>
        <v>3.3000000000000002E-2</v>
      </c>
      <c r="L101" s="20"/>
    </row>
    <row r="102" spans="1:12" ht="51" x14ac:dyDescent="0.2">
      <c r="A102" s="13" t="s">
        <v>227</v>
      </c>
      <c r="B102" s="14" t="s">
        <v>228</v>
      </c>
      <c r="C102" s="13" t="s">
        <v>19</v>
      </c>
      <c r="D102" s="13" t="s">
        <v>242</v>
      </c>
      <c r="E102" s="15" t="s">
        <v>97</v>
      </c>
      <c r="F102" s="27">
        <v>850</v>
      </c>
      <c r="G102" s="23">
        <v>27.72</v>
      </c>
      <c r="H102" s="23">
        <f t="shared" si="19"/>
        <v>34.11</v>
      </c>
      <c r="I102" s="23">
        <f t="shared" si="20"/>
        <v>28993.5</v>
      </c>
      <c r="J102" s="16">
        <f t="shared" si="12"/>
        <v>2.1299999999999999E-2</v>
      </c>
      <c r="L102" s="20"/>
    </row>
    <row r="103" spans="1:12" x14ac:dyDescent="0.2">
      <c r="A103" s="11" t="s">
        <v>229</v>
      </c>
      <c r="B103" s="11"/>
      <c r="C103" s="11"/>
      <c r="D103" s="11" t="s">
        <v>230</v>
      </c>
      <c r="E103" s="11"/>
      <c r="F103" s="26"/>
      <c r="G103" s="21"/>
      <c r="H103" s="21"/>
      <c r="I103" s="22">
        <f>SUM(I104)</f>
        <v>82113.69</v>
      </c>
      <c r="J103" s="12">
        <f t="shared" si="12"/>
        <v>6.0299999999999999E-2</v>
      </c>
      <c r="L103" s="20"/>
    </row>
    <row r="104" spans="1:12" x14ac:dyDescent="0.2">
      <c r="A104" s="13" t="s">
        <v>231</v>
      </c>
      <c r="B104" s="14" t="s">
        <v>232</v>
      </c>
      <c r="C104" s="13" t="s">
        <v>24</v>
      </c>
      <c r="D104" s="13" t="s">
        <v>309</v>
      </c>
      <c r="E104" s="15" t="s">
        <v>9</v>
      </c>
      <c r="F104" s="27">
        <v>1</v>
      </c>
      <c r="G104" s="23">
        <v>66731.97</v>
      </c>
      <c r="H104" s="23">
        <f t="shared" ref="H104" si="21">G104*(1+$G$2)</f>
        <v>82113.69</v>
      </c>
      <c r="I104" s="23">
        <f t="shared" ref="I104" si="22">F104*H104</f>
        <v>82113.69</v>
      </c>
      <c r="J104" s="16">
        <f t="shared" si="12"/>
        <v>6.0299999999999999E-2</v>
      </c>
      <c r="L104" s="20"/>
    </row>
    <row r="105" spans="1:12" x14ac:dyDescent="0.2">
      <c r="A105" s="4"/>
      <c r="B105" s="4"/>
      <c r="C105" s="4"/>
      <c r="D105" s="4"/>
      <c r="E105" s="4"/>
      <c r="F105" s="4"/>
      <c r="G105" s="4"/>
      <c r="H105" s="30"/>
      <c r="I105" s="4"/>
      <c r="J105" s="4"/>
    </row>
    <row r="106" spans="1:12" x14ac:dyDescent="0.2">
      <c r="A106" s="35"/>
      <c r="B106" s="35"/>
      <c r="C106" s="35"/>
      <c r="D106" s="5"/>
      <c r="E106" s="6"/>
      <c r="F106" s="46"/>
      <c r="G106" s="35"/>
      <c r="H106" s="47"/>
      <c r="I106" s="35"/>
      <c r="J106" s="35"/>
    </row>
    <row r="107" spans="1:12" x14ac:dyDescent="0.2">
      <c r="A107" s="35"/>
      <c r="B107" s="35"/>
      <c r="C107" s="35"/>
      <c r="D107" s="5"/>
      <c r="E107" s="6"/>
      <c r="F107" s="46"/>
      <c r="G107" s="35"/>
      <c r="H107" s="47"/>
      <c r="I107" s="35"/>
      <c r="J107" s="35"/>
    </row>
    <row r="108" spans="1:12" ht="18" x14ac:dyDescent="0.2">
      <c r="A108" s="35"/>
      <c r="B108" s="35"/>
      <c r="C108" s="35"/>
      <c r="D108" s="5"/>
      <c r="E108" s="6"/>
      <c r="F108" s="36" t="s">
        <v>233</v>
      </c>
      <c r="G108" s="37"/>
      <c r="H108" s="38">
        <f>I6+I13+I19+I28+I30+I42+I68+I82+I87+I95+I100+I103</f>
        <v>1360650.79</v>
      </c>
      <c r="I108" s="38"/>
      <c r="J108" s="38"/>
      <c r="L108" s="29"/>
    </row>
    <row r="109" spans="1:12" ht="43.5" customHeight="1" x14ac:dyDescent="0.2">
      <c r="A109" s="7"/>
      <c r="B109" s="7"/>
      <c r="C109" s="7"/>
      <c r="D109" s="7"/>
      <c r="E109" s="7"/>
      <c r="F109" s="41" t="s">
        <v>312</v>
      </c>
      <c r="G109" s="42"/>
      <c r="H109" s="42"/>
      <c r="I109" s="42"/>
      <c r="J109" s="43"/>
    </row>
    <row r="110" spans="1:12" ht="18.75" customHeight="1" x14ac:dyDescent="0.2">
      <c r="A110" s="7"/>
      <c r="B110" s="7"/>
      <c r="C110" s="7"/>
      <c r="D110" s="7"/>
      <c r="E110" s="7"/>
      <c r="F110" s="33"/>
      <c r="G110" s="34"/>
      <c r="H110" s="34"/>
      <c r="I110" s="34"/>
      <c r="J110" s="34"/>
    </row>
    <row r="111" spans="1:12" ht="54" customHeight="1" x14ac:dyDescent="0.2">
      <c r="A111" s="39" t="s">
        <v>234</v>
      </c>
      <c r="B111" s="40"/>
      <c r="C111" s="40"/>
      <c r="D111" s="40"/>
      <c r="E111" s="40"/>
      <c r="F111" s="40"/>
      <c r="G111" s="40"/>
      <c r="H111" s="40"/>
      <c r="I111" s="40"/>
      <c r="J111" s="40"/>
    </row>
  </sheetData>
  <mergeCells count="18">
    <mergeCell ref="E1:F1"/>
    <mergeCell ref="G1:H1"/>
    <mergeCell ref="I1:J1"/>
    <mergeCell ref="E2:F2"/>
    <mergeCell ref="G2:H2"/>
    <mergeCell ref="I2:J2"/>
    <mergeCell ref="A4:J4"/>
    <mergeCell ref="A106:C106"/>
    <mergeCell ref="F106:G106"/>
    <mergeCell ref="H106:J106"/>
    <mergeCell ref="A107:C107"/>
    <mergeCell ref="F107:G107"/>
    <mergeCell ref="H107:J107"/>
    <mergeCell ref="A108:C108"/>
    <mergeCell ref="F108:G108"/>
    <mergeCell ref="H108:J108"/>
    <mergeCell ref="A111:J111"/>
    <mergeCell ref="F109:J109"/>
  </mergeCells>
  <pageMargins left="0.51181102362204722" right="0.51181102362204722" top="0.98425196850393704" bottom="0.98425196850393704" header="0.51181102362204722" footer="0.51181102362204722"/>
  <pageSetup paperSize="9" scale="83" fitToHeight="0" orientation="landscape" r:id="rId1"/>
  <headerFooter>
    <oddHeader>&amp;L &amp;CUFERSA
CNPJ: 24.529.265/0001-40 &amp;R</oddHeader>
    <oddFooter xml:space="preserve">&amp;L &amp;CAvenida Francisco Mota  - Presidente Costa e Silva - Mossoró / RN
(84) 3317-8279 / sin@ufersa.edu.br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Orçamento Sintético - 17 CASAS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Elite705g3Mini</cp:lastModifiedBy>
  <cp:revision>0</cp:revision>
  <cp:lastPrinted>2019-08-27T17:49:10Z</cp:lastPrinted>
  <dcterms:created xsi:type="dcterms:W3CDTF">2019-08-27T16:37:35Z</dcterms:created>
  <dcterms:modified xsi:type="dcterms:W3CDTF">2019-08-29T11:03:48Z</dcterms:modified>
</cp:coreProperties>
</file>